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135" windowWidth="15480" windowHeight="11460" tabRatio="596" activeTab="0"/>
  </bookViews>
  <sheets>
    <sheet name="AH Industries " sheetId="1" r:id="rId1"/>
    <sheet name="Arcus" sheetId="2" r:id="rId2"/>
    <sheet name="Biolin" sheetId="3" r:id="rId3"/>
    <sheet name="Bisnode" sheetId="4" r:id="rId4"/>
    <sheet name="Contex" sheetId="5" r:id="rId5"/>
    <sheet name="DIAB" sheetId="6" r:id="rId6"/>
    <sheet name="Euromaint" sheetId="7" r:id="rId7"/>
    <sheet name="Finnkino" sheetId="8" r:id="rId8"/>
    <sheet name="GS Hydro" sheetId="9" r:id="rId9"/>
    <sheet name="HAFA" sheetId="10" r:id="rId10"/>
    <sheet name="HL-Display " sheetId="11" r:id="rId11"/>
    <sheet name="Inwido" sheetId="12" r:id="rId12"/>
    <sheet name="Jötul" sheetId="13" r:id="rId13"/>
    <sheet name="Kvarndammen" sheetId="14" r:id="rId14"/>
    <sheet name="Lindab" sheetId="15" r:id="rId15"/>
    <sheet name="Mobile Climate Control" sheetId="16" r:id="rId16"/>
    <sheet name="SB Seating" sheetId="17" r:id="rId17"/>
    <sheet name="Stofa " sheetId="18" r:id="rId18"/>
  </sheets>
  <definedNames>
    <definedName name="_xlnm.Print_Area" localSheetId="0">'AH Industries '!$A$1:$L$90</definedName>
    <definedName name="_xlnm.Print_Area" localSheetId="1">'Arcus'!$A$1:$M$91</definedName>
    <definedName name="_xlnm.Print_Area" localSheetId="2">'Biolin'!$A$1:$M$92</definedName>
    <definedName name="_xlnm.Print_Area" localSheetId="3">'Bisnode'!$A$1:$L$95</definedName>
    <definedName name="_xlnm.Print_Area" localSheetId="4">'Contex'!$A$1:$L$90</definedName>
    <definedName name="_xlnm.Print_Area" localSheetId="5">'DIAB'!$A$1:$L$90</definedName>
    <definedName name="_xlnm.Print_Area" localSheetId="6">'Euromaint'!$A$1:$M$92</definedName>
    <definedName name="_xlnm.Print_Area" localSheetId="7">'Finnkino'!$A$1:$L$92</definedName>
    <definedName name="_xlnm.Print_Area" localSheetId="8">'GS Hydro'!$A$1:$L$90</definedName>
    <definedName name="_xlnm.Print_Area" localSheetId="9">'HAFA'!$A$1:$L$88</definedName>
    <definedName name="_xlnm.Print_Area" localSheetId="10">'HL-Display '!$A$1:$M$90</definedName>
    <definedName name="_xlnm.Print_Area" localSheetId="11">'Inwido'!$A$1:$L$91</definedName>
    <definedName name="_xlnm.Print_Area" localSheetId="12">'Jötul'!$A$1:$L$91</definedName>
    <definedName name="_xlnm.Print_Area" localSheetId="13">'Kvarndammen'!$A$1:$M$92</definedName>
    <definedName name="_xlnm.Print_Area" localSheetId="14">'Lindab'!$A$1:$L$89</definedName>
    <definedName name="_xlnm.Print_Area" localSheetId="15">'Mobile Climate Control'!$A$1:$L$90</definedName>
    <definedName name="_xlnm.Print_Area" localSheetId="16">'SB Seating'!$A$1:$L$91</definedName>
    <definedName name="_xlnm.Print_Area" localSheetId="17">'Stofa '!$A$1:$M$91</definedName>
  </definedNames>
  <calcPr fullCalcOnLoad="1"/>
</workbook>
</file>

<file path=xl/sharedStrings.xml><?xml version="1.0" encoding="utf-8"?>
<sst xmlns="http://schemas.openxmlformats.org/spreadsheetml/2006/main" count="1970" uniqueCount="126">
  <si>
    <t>SEKm</t>
  </si>
  <si>
    <t>INCOME STATEMENT</t>
  </si>
  <si>
    <t>Net sales</t>
  </si>
  <si>
    <t>Operating expenses</t>
  </si>
  <si>
    <t>Other income/expenses</t>
  </si>
  <si>
    <t>Share of profits of associates</t>
  </si>
  <si>
    <t>Divestment result</t>
  </si>
  <si>
    <t>EBITDA</t>
  </si>
  <si>
    <t>EBITA</t>
  </si>
  <si>
    <t xml:space="preserve">Amortisation and impairment of intangible assets </t>
  </si>
  <si>
    <t>Impairment of goodwill</t>
  </si>
  <si>
    <t>EBIT</t>
  </si>
  <si>
    <t>Financial income</t>
  </si>
  <si>
    <t>Financial expenses</t>
  </si>
  <si>
    <t xml:space="preserve">EBT </t>
  </si>
  <si>
    <t>Tax</t>
  </si>
  <si>
    <t>Profit/loss from discontinued operations</t>
  </si>
  <si>
    <t>Goodwill</t>
  </si>
  <si>
    <t>Other intangible assets</t>
  </si>
  <si>
    <t>Financial assets, interest-bearing</t>
  </si>
  <si>
    <t>Financial assets, non-interest bearing</t>
  </si>
  <si>
    <t>Total non-current assets</t>
  </si>
  <si>
    <t>Inventories</t>
  </si>
  <si>
    <t>Receivables, interest-bearing</t>
  </si>
  <si>
    <t>Receivables, non-interest bearing</t>
  </si>
  <si>
    <t>Cash, bank, other short term investments</t>
  </si>
  <si>
    <t>Assets classified as held for sale</t>
  </si>
  <si>
    <t>Total current assets</t>
  </si>
  <si>
    <t xml:space="preserve">Provisions, interest bearing </t>
  </si>
  <si>
    <t xml:space="preserve">Provisions, non-interest bearing </t>
  </si>
  <si>
    <t>Liabilities, interest-bearing</t>
  </si>
  <si>
    <t>Liabilities, non-interest bearing</t>
  </si>
  <si>
    <t>Financial liabilities, other</t>
  </si>
  <si>
    <t>Cash flow from operating activities before changes in working capital</t>
  </si>
  <si>
    <t>Changes in working capital</t>
  </si>
  <si>
    <t>Cash flow from operating activities</t>
  </si>
  <si>
    <t>Net investments in companies</t>
  </si>
  <si>
    <t>Cash flow after investing activities</t>
  </si>
  <si>
    <t>Change in loans</t>
  </si>
  <si>
    <t>New issues</t>
  </si>
  <si>
    <t>Dividend paid</t>
  </si>
  <si>
    <t xml:space="preserve">Others </t>
  </si>
  <si>
    <t>Cash flow from financing activities</t>
  </si>
  <si>
    <t>Cash flow for the year</t>
  </si>
  <si>
    <t>EBITA margin (%)</t>
  </si>
  <si>
    <t>EBT margin (%)</t>
  </si>
  <si>
    <t>Return on equity (%)</t>
  </si>
  <si>
    <t>Return on capital employed (%)</t>
  </si>
  <si>
    <t>Equity ratio (%)</t>
  </si>
  <si>
    <t>Interest-bearing net debt</t>
  </si>
  <si>
    <t>Debt/equity ratio, times</t>
  </si>
  <si>
    <t>Average number of employees</t>
  </si>
  <si>
    <t>Hafa Bathroom Group</t>
  </si>
  <si>
    <t>HL Display</t>
  </si>
  <si>
    <t>Lindab</t>
  </si>
  <si>
    <t>1)</t>
  </si>
  <si>
    <t xml:space="preserve">KEY FIGURES </t>
  </si>
  <si>
    <t xml:space="preserve">NOTE  </t>
  </si>
  <si>
    <t>-</t>
  </si>
  <si>
    <t>TOTAL ASSETS</t>
  </si>
  <si>
    <t>NOT</t>
  </si>
  <si>
    <t>2)</t>
  </si>
  <si>
    <t>3)</t>
  </si>
  <si>
    <t>DKKm</t>
  </si>
  <si>
    <t>NOKm</t>
  </si>
  <si>
    <t>USDm</t>
  </si>
  <si>
    <t>EURm</t>
  </si>
  <si>
    <t>AH Industries</t>
  </si>
  <si>
    <t>Bisnode</t>
  </si>
  <si>
    <t>DIAB</t>
  </si>
  <si>
    <t>GS-Hydro</t>
  </si>
  <si>
    <t>Inwido</t>
  </si>
  <si>
    <r>
      <t>J</t>
    </r>
    <r>
      <rPr>
        <b/>
        <sz val="14"/>
        <color indexed="9"/>
        <rFont val="Arial"/>
        <family val="2"/>
      </rPr>
      <t>ø</t>
    </r>
    <r>
      <rPr>
        <b/>
        <sz val="14"/>
        <color indexed="9"/>
        <rFont val="Verdana"/>
        <family val="2"/>
      </rPr>
      <t>tul</t>
    </r>
  </si>
  <si>
    <t>Depreciation and impairment</t>
  </si>
  <si>
    <t>Contex Group</t>
  </si>
  <si>
    <t xml:space="preserve"> -</t>
  </si>
  <si>
    <t>TOTAL EQUITY &amp; LIABILITIES</t>
  </si>
  <si>
    <t xml:space="preserve">Provisions, interest-bearing </t>
  </si>
  <si>
    <t>SB Seating</t>
  </si>
  <si>
    <t>STATEMENT OF FINANCIAL POSITION</t>
  </si>
  <si>
    <t>STATEMENT OF CASH FLOWS</t>
  </si>
  <si>
    <t>Attributable to owners of the parent</t>
  </si>
  <si>
    <t>Property, plant and equipment</t>
  </si>
  <si>
    <t>Equity attributable to owners of the parent</t>
  </si>
  <si>
    <t>Liabilities attributable to Assets held for sale</t>
  </si>
  <si>
    <t>Investments in non-current assets</t>
  </si>
  <si>
    <t>Disposals of non-current assets</t>
  </si>
  <si>
    <t>Cash flow before acquisition and divestment of companies</t>
  </si>
  <si>
    <t>Attributable to non-controlling interests</t>
  </si>
  <si>
    <t>Non-controlling interests</t>
  </si>
  <si>
    <t>Profit for the year/period</t>
  </si>
  <si>
    <t>1)2)</t>
  </si>
  <si>
    <t>Stofa</t>
  </si>
  <si>
    <t>Biolin Scientific</t>
  </si>
  <si>
    <t>Arcus-Gruppen</t>
  </si>
  <si>
    <t>KVD Kvarndammen</t>
  </si>
  <si>
    <t>Mobile Climate Control</t>
  </si>
  <si>
    <t>1) GS-Hydro was refinanced in September 2008. Earnings for 2008 are pro forma taking into account new financing and group structure.</t>
  </si>
  <si>
    <t>1) Earnings and average number of employees 2009 and 2010 are pro forma taking the acquisition of RM Group into account.</t>
  </si>
  <si>
    <t>Finnkino</t>
  </si>
  <si>
    <t>Euromaint</t>
  </si>
  <si>
    <t>1) Earnings and average number of employees for 2010 and 2011 are pro forma taking into account a new group strucuture, acquisition of Biolin Bioscience</t>
  </si>
  <si>
    <t>1) Earnings for 2011 are pro forma taking discontinued operations in Denmark into account.</t>
  </si>
  <si>
    <t xml:space="preserve">    in August 2011, new financing and disposal of Fairfield.</t>
  </si>
  <si>
    <t>1) Excluding interest on shareholder loan.</t>
  </si>
  <si>
    <t xml:space="preserve">1) Earnings and average number of employees for 2010 and 2011 are pro forma taking into account discontinued operations (Refurbishment business area)  </t>
  </si>
  <si>
    <t xml:space="preserve">    and sale of business (Euromaint Industry).</t>
  </si>
  <si>
    <t>Items affecting comparability in EBITA</t>
  </si>
  <si>
    <t>EBITA before items affecting comparability</t>
  </si>
  <si>
    <t>1) Earnings for 2010 and 2011 are pro forma taking new financing into account.</t>
  </si>
  <si>
    <t>2) Excluding interest on shareholder loan.</t>
  </si>
  <si>
    <t>1) Earnings are pro forma taking Ratos's acquisition into account.</t>
  </si>
  <si>
    <t>1) Earnings for 2009 and 2010 are pro forma taking into account new group and capital structure.</t>
  </si>
  <si>
    <t>1) Financial expenses excluding interest on shareholder loan.</t>
  </si>
  <si>
    <t>1) Earnings for 2009 and 2010 are pro forma taking Ratos's acquisition into account.</t>
  </si>
  <si>
    <t>2) Earnings for 2008, 2009 and 2010 are adjusted for reversed goodwill amortisation.</t>
  </si>
  <si>
    <t>1) Earnings for 2008 include ACME from 1 September.</t>
  </si>
  <si>
    <t>1) Earnings for 2009 och 2010 are pro forma taking Ratos´s acquisition into account.</t>
  </si>
  <si>
    <t>1) Resultatet för Contex är proformerat med hänsyn till försäljning av Z Corporation och Vidar Systems samt ny finansiering.</t>
  </si>
  <si>
    <t>Q2</t>
  </si>
  <si>
    <t>Q1-2</t>
  </si>
  <si>
    <t>3) Equity at 30 June 2012 includes shareholder loan of SEK 476m.</t>
  </si>
  <si>
    <t>2) Equity at 30 June 2012 includes shareholder loan of NOK 623m.</t>
  </si>
  <si>
    <t>2) Equity at 30 June 2012 includes shareholder loan of SEK 68m.</t>
  </si>
  <si>
    <t>1) Earnings for 2008 and 2009 are pro forma taking into account discontinued operations in the UK/Ireland in 2009.</t>
  </si>
  <si>
    <t>3) Equity at 30 June 2012 includes shareholder loan of SEK 1,270m.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</si>
</sst>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b/>
      <sz val="14"/>
      <color indexed="9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sz val="7"/>
      <color indexed="8"/>
      <name val="Calibri"/>
      <family val="2"/>
    </font>
    <font>
      <b/>
      <sz val="14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75B73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hair"/>
      <bottom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03"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164" fontId="2" fillId="0" borderId="0" xfId="56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3" fontId="2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45" fillId="0" borderId="0" xfId="0" applyFont="1" applyAlignment="1">
      <alignment/>
    </xf>
    <xf numFmtId="0" fontId="3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 vertical="top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wrapText="1"/>
    </xf>
    <xf numFmtId="3" fontId="7" fillId="0" borderId="11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49" applyNumberFormat="1" applyFont="1" applyFill="1" applyBorder="1" applyAlignment="1">
      <alignment horizontal="right" vertical="center"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right" vertical="center"/>
    </xf>
    <xf numFmtId="1" fontId="9" fillId="34" borderId="0" xfId="0" applyNumberFormat="1" applyFont="1" applyFill="1" applyBorder="1" applyAlignment="1">
      <alignment horizontal="right" vertical="center" wrapText="1"/>
    </xf>
    <xf numFmtId="0" fontId="9" fillId="34" borderId="0" xfId="0" applyFont="1" applyFill="1" applyBorder="1" applyAlignment="1">
      <alignment horizontal="right"/>
    </xf>
    <xf numFmtId="0" fontId="10" fillId="34" borderId="0" xfId="0" applyFont="1" applyFill="1" applyBorder="1" applyAlignment="1">
      <alignment horizontal="left"/>
    </xf>
    <xf numFmtId="1" fontId="9" fillId="34" borderId="0" xfId="0" applyNumberFormat="1" applyFont="1" applyFill="1" applyBorder="1" applyAlignment="1">
      <alignment horizontal="right" vertical="top" wrapText="1"/>
    </xf>
    <xf numFmtId="1" fontId="10" fillId="34" borderId="0" xfId="0" applyNumberFormat="1" applyFont="1" applyFill="1" applyBorder="1" applyAlignment="1">
      <alignment horizontal="right" vertical="top" wrapText="1"/>
    </xf>
    <xf numFmtId="0" fontId="10" fillId="34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 horizontal="right" vertical="top"/>
    </xf>
    <xf numFmtId="0" fontId="10" fillId="34" borderId="0" xfId="0" applyFont="1" applyFill="1" applyBorder="1" applyAlignment="1">
      <alignment horizontal="right" vertical="top"/>
    </xf>
    <xf numFmtId="0" fontId="9" fillId="34" borderId="0" xfId="0" applyFont="1" applyFill="1" applyBorder="1" applyAlignment="1">
      <alignment horizontal="left" vertical="center"/>
    </xf>
    <xf numFmtId="164" fontId="2" fillId="35" borderId="0" xfId="0" applyNumberFormat="1" applyFon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right" vertical="center"/>
    </xf>
    <xf numFmtId="165" fontId="2" fillId="35" borderId="0" xfId="0" applyNumberFormat="1" applyFont="1" applyFill="1" applyBorder="1" applyAlignment="1">
      <alignment horizontal="right" vertical="center"/>
    </xf>
    <xf numFmtId="3" fontId="2" fillId="35" borderId="10" xfId="0" applyNumberFormat="1" applyFont="1" applyFill="1" applyBorder="1" applyAlignment="1">
      <alignment horizontal="right" vertical="center"/>
    </xf>
    <xf numFmtId="1" fontId="2" fillId="35" borderId="0" xfId="0" applyNumberFormat="1" applyFon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right" wrapText="1"/>
    </xf>
    <xf numFmtId="3" fontId="2" fillId="35" borderId="10" xfId="0" applyNumberFormat="1" applyFont="1" applyFill="1" applyBorder="1" applyAlignment="1">
      <alignment horizontal="right" vertical="center" wrapText="1"/>
    </xf>
    <xf numFmtId="3" fontId="2" fillId="35" borderId="0" xfId="0" applyNumberFormat="1" applyFont="1" applyFill="1" applyBorder="1" applyAlignment="1">
      <alignment horizontal="right" vertical="center" wrapText="1"/>
    </xf>
    <xf numFmtId="3" fontId="7" fillId="35" borderId="0" xfId="0" applyNumberFormat="1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3" fontId="7" fillId="36" borderId="0" xfId="0" applyNumberFormat="1" applyFont="1" applyFill="1" applyBorder="1" applyAlignment="1">
      <alignment horizontal="right" vertical="center" wrapText="1"/>
    </xf>
    <xf numFmtId="3" fontId="9" fillId="34" borderId="0" xfId="0" applyNumberFormat="1" applyFont="1" applyFill="1" applyBorder="1" applyAlignment="1">
      <alignment horizontal="right" vertical="center" wrapText="1"/>
    </xf>
    <xf numFmtId="3" fontId="10" fillId="34" borderId="0" xfId="0" applyNumberFormat="1" applyFont="1" applyFill="1" applyBorder="1" applyAlignment="1">
      <alignment horizontal="right" vertical="top" wrapText="1"/>
    </xf>
    <xf numFmtId="3" fontId="45" fillId="0" borderId="0" xfId="0" applyNumberFormat="1" applyFont="1" applyAlignment="1">
      <alignment/>
    </xf>
    <xf numFmtId="3" fontId="7" fillId="35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165" fontId="7" fillId="35" borderId="0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2" fillId="35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5" fontId="2" fillId="35" borderId="10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165" fontId="2" fillId="35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165" fontId="9" fillId="34" borderId="0" xfId="0" applyNumberFormat="1" applyFont="1" applyFill="1" applyBorder="1" applyAlignment="1">
      <alignment horizontal="right" vertical="center" wrapText="1"/>
    </xf>
    <xf numFmtId="165" fontId="10" fillId="34" borderId="0" xfId="0" applyNumberFormat="1" applyFont="1" applyFill="1" applyBorder="1" applyAlignment="1">
      <alignment horizontal="right" vertical="top" wrapText="1"/>
    </xf>
    <xf numFmtId="165" fontId="7" fillId="35" borderId="10" xfId="0" applyNumberFormat="1" applyFont="1" applyFill="1" applyBorder="1" applyAlignment="1">
      <alignment horizontal="right" vertical="center" wrapText="1"/>
    </xf>
    <xf numFmtId="165" fontId="7" fillId="0" borderId="10" xfId="0" applyNumberFormat="1" applyFont="1" applyFill="1" applyBorder="1" applyAlignment="1">
      <alignment horizontal="right" vertical="center" wrapText="1"/>
    </xf>
    <xf numFmtId="165" fontId="7" fillId="35" borderId="11" xfId="0" applyNumberFormat="1" applyFont="1" applyFill="1" applyBorder="1" applyAlignment="1">
      <alignment horizontal="right" vertical="center" wrapText="1"/>
    </xf>
    <xf numFmtId="165" fontId="7" fillId="0" borderId="11" xfId="0" applyNumberFormat="1" applyFont="1" applyFill="1" applyBorder="1" applyAlignment="1">
      <alignment horizontal="right" vertical="center" wrapText="1"/>
    </xf>
    <xf numFmtId="165" fontId="2" fillId="0" borderId="0" xfId="49" applyNumberFormat="1" applyFont="1" applyFill="1" applyBorder="1" applyAlignment="1">
      <alignment horizontal="right" vertical="center"/>
    </xf>
    <xf numFmtId="165" fontId="2" fillId="0" borderId="0" xfId="56" applyNumberFormat="1" applyFont="1" applyFill="1" applyBorder="1" applyAlignment="1">
      <alignment horizontal="right" vertical="center"/>
    </xf>
    <xf numFmtId="1" fontId="2" fillId="0" borderId="0" xfId="49" applyNumberFormat="1" applyFont="1" applyFill="1" applyBorder="1" applyAlignment="1">
      <alignment horizontal="right" vertical="center"/>
    </xf>
    <xf numFmtId="3" fontId="2" fillId="0" borderId="0" xfId="49" applyNumberFormat="1" applyFont="1" applyFill="1" applyBorder="1" applyAlignment="1">
      <alignment horizontal="right" vertical="center"/>
    </xf>
    <xf numFmtId="41" fontId="7" fillId="35" borderId="0" xfId="0" applyNumberFormat="1" applyFont="1" applyFill="1" applyBorder="1" applyAlignment="1">
      <alignment horizontal="right" vertical="center" wrapText="1"/>
    </xf>
    <xf numFmtId="41" fontId="7" fillId="0" borderId="0" xfId="0" applyNumberFormat="1" applyFont="1" applyFill="1" applyBorder="1" applyAlignment="1">
      <alignment horizontal="right" vertical="center" wrapText="1"/>
    </xf>
    <xf numFmtId="41" fontId="7" fillId="35" borderId="10" xfId="0" applyNumberFormat="1" applyFont="1" applyFill="1" applyBorder="1" applyAlignment="1">
      <alignment horizontal="right" vertical="center" wrapText="1"/>
    </xf>
    <xf numFmtId="41" fontId="7" fillId="0" borderId="10" xfId="0" applyNumberFormat="1" applyFont="1" applyFill="1" applyBorder="1" applyAlignment="1">
      <alignment horizontal="right" vertical="center" wrapText="1"/>
    </xf>
    <xf numFmtId="164" fontId="2" fillId="36" borderId="0" xfId="0" applyNumberFormat="1" applyFont="1" applyFill="1" applyBorder="1" applyAlignment="1">
      <alignment horizontal="right" vertical="center"/>
    </xf>
    <xf numFmtId="165" fontId="2" fillId="36" borderId="0" xfId="0" applyNumberFormat="1" applyFont="1" applyFill="1" applyBorder="1" applyAlignment="1">
      <alignment horizontal="right" vertical="center"/>
    </xf>
    <xf numFmtId="0" fontId="0" fillId="37" borderId="0" xfId="0" applyFill="1" applyAlignment="1">
      <alignment/>
    </xf>
    <xf numFmtId="164" fontId="2" fillId="38" borderId="0" xfId="0" applyNumberFormat="1" applyFont="1" applyFill="1" applyBorder="1" applyAlignment="1">
      <alignment horizontal="right" vertical="center"/>
    </xf>
    <xf numFmtId="3" fontId="7" fillId="38" borderId="0" xfId="0" applyNumberFormat="1" applyFont="1" applyFill="1" applyBorder="1" applyAlignment="1">
      <alignment horizontal="right" vertical="center" wrapText="1"/>
    </xf>
    <xf numFmtId="1" fontId="2" fillId="38" borderId="0" xfId="0" applyNumberFormat="1" applyFont="1" applyFill="1" applyBorder="1" applyAlignment="1">
      <alignment horizontal="right" vertical="center"/>
    </xf>
    <xf numFmtId="3" fontId="2" fillId="38" borderId="0" xfId="0" applyNumberFormat="1" applyFont="1" applyFill="1" applyBorder="1" applyAlignment="1">
      <alignment horizontal="right" vertical="center"/>
    </xf>
    <xf numFmtId="165" fontId="2" fillId="38" borderId="0" xfId="0" applyNumberFormat="1" applyFont="1" applyFill="1" applyBorder="1" applyAlignment="1">
      <alignment horizontal="right" vertical="center"/>
    </xf>
    <xf numFmtId="3" fontId="7" fillId="5" borderId="0" xfId="0" applyNumberFormat="1" applyFont="1" applyFill="1" applyBorder="1" applyAlignment="1">
      <alignment horizontal="right" vertical="center" wrapText="1"/>
    </xf>
    <xf numFmtId="3" fontId="2" fillId="5" borderId="0" xfId="0" applyNumberFormat="1" applyFont="1" applyFill="1" applyBorder="1" applyAlignment="1">
      <alignment horizontal="right" vertical="center" wrapText="1"/>
    </xf>
    <xf numFmtId="3" fontId="2" fillId="5" borderId="10" xfId="0" applyNumberFormat="1" applyFont="1" applyFill="1" applyBorder="1" applyAlignment="1">
      <alignment horizontal="right" vertical="center" wrapText="1"/>
    </xf>
    <xf numFmtId="3" fontId="7" fillId="5" borderId="10" xfId="0" applyNumberFormat="1" applyFont="1" applyFill="1" applyBorder="1" applyAlignment="1">
      <alignment horizontal="right" vertical="center" wrapText="1"/>
    </xf>
    <xf numFmtId="164" fontId="2" fillId="5" borderId="0" xfId="0" applyNumberFormat="1" applyFont="1" applyFill="1" applyBorder="1" applyAlignment="1">
      <alignment horizontal="right" vertical="center"/>
    </xf>
    <xf numFmtId="164" fontId="2" fillId="5" borderId="0" xfId="49" applyNumberFormat="1" applyFont="1" applyFill="1" applyBorder="1" applyAlignment="1">
      <alignment horizontal="right" vertical="center"/>
    </xf>
    <xf numFmtId="1" fontId="2" fillId="5" borderId="0" xfId="49" applyNumberFormat="1" applyFont="1" applyFill="1" applyBorder="1" applyAlignment="1">
      <alignment horizontal="right" vertical="center"/>
    </xf>
    <xf numFmtId="3" fontId="2" fillId="5" borderId="0" xfId="0" applyNumberFormat="1" applyFont="1" applyFill="1" applyBorder="1" applyAlignment="1">
      <alignment horizontal="right" vertical="center"/>
    </xf>
    <xf numFmtId="164" fontId="2" fillId="5" borderId="0" xfId="56" applyNumberFormat="1" applyFont="1" applyFill="1" applyBorder="1" applyAlignment="1">
      <alignment horizontal="right" vertical="center"/>
    </xf>
    <xf numFmtId="3" fontId="2" fillId="5" borderId="10" xfId="0" applyNumberFormat="1" applyFont="1" applyFill="1" applyBorder="1" applyAlignment="1">
      <alignment horizontal="right" vertical="center"/>
    </xf>
    <xf numFmtId="3" fontId="7" fillId="38" borderId="10" xfId="0" applyNumberFormat="1" applyFont="1" applyFill="1" applyBorder="1" applyAlignment="1">
      <alignment horizontal="right" vertical="center" wrapText="1"/>
    </xf>
    <xf numFmtId="165" fontId="7" fillId="38" borderId="0" xfId="0" applyNumberFormat="1" applyFont="1" applyFill="1" applyBorder="1" applyAlignment="1">
      <alignment horizontal="right" vertical="center" wrapText="1"/>
    </xf>
    <xf numFmtId="165" fontId="7" fillId="38" borderId="10" xfId="0" applyNumberFormat="1" applyFont="1" applyFill="1" applyBorder="1" applyAlignment="1">
      <alignment horizontal="right" vertical="center" wrapText="1"/>
    </xf>
    <xf numFmtId="3" fontId="2" fillId="37" borderId="0" xfId="0" applyNumberFormat="1" applyFont="1" applyFill="1" applyBorder="1" applyAlignment="1">
      <alignment horizontal="right" vertical="center" wrapText="1"/>
    </xf>
    <xf numFmtId="3" fontId="2" fillId="37" borderId="10" xfId="0" applyNumberFormat="1" applyFont="1" applyFill="1" applyBorder="1" applyAlignment="1">
      <alignment horizontal="right" vertical="center" wrapText="1"/>
    </xf>
    <xf numFmtId="165" fontId="7" fillId="38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1" fontId="7" fillId="0" borderId="11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Border="1" applyAlignment="1">
      <alignment horizontal="right" vertical="center" wrapText="1"/>
    </xf>
    <xf numFmtId="166" fontId="7" fillId="0" borderId="11" xfId="0" applyNumberFormat="1" applyFont="1" applyFill="1" applyBorder="1" applyAlignment="1">
      <alignment horizontal="right" vertical="center" wrapText="1"/>
    </xf>
    <xf numFmtId="41" fontId="7" fillId="38" borderId="0" xfId="0" applyNumberFormat="1" applyFont="1" applyFill="1" applyBorder="1" applyAlignment="1">
      <alignment horizontal="right" vertical="center" wrapText="1"/>
    </xf>
    <xf numFmtId="41" fontId="7" fillId="38" borderId="10" xfId="0" applyNumberFormat="1" applyFont="1" applyFill="1" applyBorder="1" applyAlignment="1">
      <alignment horizontal="right" vertical="center" wrapText="1"/>
    </xf>
    <xf numFmtId="41" fontId="7" fillId="5" borderId="0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3" fontId="7" fillId="37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37" borderId="12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45" fillId="0" borderId="0" xfId="0" applyFont="1" applyAlignment="1" quotePrefix="1">
      <alignment/>
    </xf>
    <xf numFmtId="3" fontId="2" fillId="36" borderId="0" xfId="0" applyNumberFormat="1" applyFont="1" applyFill="1" applyBorder="1" applyAlignment="1">
      <alignment horizontal="right" wrapText="1"/>
    </xf>
    <xf numFmtId="3" fontId="2" fillId="36" borderId="10" xfId="0" applyNumberFormat="1" applyFont="1" applyFill="1" applyBorder="1" applyAlignment="1">
      <alignment horizontal="right" vertical="center" wrapText="1"/>
    </xf>
    <xf numFmtId="3" fontId="2" fillId="36" borderId="0" xfId="0" applyNumberFormat="1" applyFont="1" applyFill="1" applyBorder="1" applyAlignment="1">
      <alignment horizontal="right" vertical="center" wrapText="1"/>
    </xf>
    <xf numFmtId="3" fontId="7" fillId="36" borderId="11" xfId="0" applyNumberFormat="1" applyFont="1" applyFill="1" applyBorder="1" applyAlignment="1">
      <alignment horizontal="right" vertical="center" wrapText="1"/>
    </xf>
    <xf numFmtId="3" fontId="2" fillId="38" borderId="0" xfId="0" applyNumberFormat="1" applyFont="1" applyFill="1" applyBorder="1" applyAlignment="1">
      <alignment horizontal="right" wrapText="1"/>
    </xf>
    <xf numFmtId="3" fontId="2" fillId="38" borderId="10" xfId="0" applyNumberFormat="1" applyFont="1" applyFill="1" applyBorder="1" applyAlignment="1">
      <alignment horizontal="right" vertical="center" wrapText="1"/>
    </xf>
    <xf numFmtId="3" fontId="2" fillId="38" borderId="0" xfId="0" applyNumberFormat="1" applyFont="1" applyFill="1" applyBorder="1" applyAlignment="1">
      <alignment horizontal="right" vertical="center" wrapText="1"/>
    </xf>
    <xf numFmtId="41" fontId="7" fillId="37" borderId="0" xfId="0" applyNumberFormat="1" applyFont="1" applyFill="1" applyBorder="1" applyAlignment="1">
      <alignment horizontal="right" vertical="center" wrapText="1"/>
    </xf>
    <xf numFmtId="3" fontId="7" fillId="38" borderId="11" xfId="0" applyNumberFormat="1" applyFont="1" applyFill="1" applyBorder="1" applyAlignment="1">
      <alignment horizontal="right" vertical="center" wrapText="1"/>
    </xf>
    <xf numFmtId="3" fontId="0" fillId="37" borderId="0" xfId="0" applyNumberFormat="1" applyFill="1" applyAlignment="1">
      <alignment/>
    </xf>
    <xf numFmtId="3" fontId="2" fillId="37" borderId="0" xfId="0" applyNumberFormat="1" applyFont="1" applyFill="1" applyBorder="1" applyAlignment="1">
      <alignment horizontal="right" wrapText="1"/>
    </xf>
    <xf numFmtId="3" fontId="7" fillId="37" borderId="11" xfId="0" applyNumberFormat="1" applyFont="1" applyFill="1" applyBorder="1" applyAlignment="1">
      <alignment horizontal="right" vertical="center" wrapText="1"/>
    </xf>
    <xf numFmtId="165" fontId="2" fillId="38" borderId="0" xfId="0" applyNumberFormat="1" applyFont="1" applyFill="1" applyBorder="1" applyAlignment="1">
      <alignment horizontal="right" vertical="center" wrapText="1"/>
    </xf>
    <xf numFmtId="165" fontId="2" fillId="38" borderId="10" xfId="0" applyNumberFormat="1" applyFont="1" applyFill="1" applyBorder="1" applyAlignment="1">
      <alignment horizontal="right" vertical="center" wrapText="1"/>
    </xf>
    <xf numFmtId="165" fontId="2" fillId="38" borderId="0" xfId="0" applyNumberFormat="1" applyFont="1" applyFill="1" applyBorder="1" applyAlignment="1">
      <alignment horizontal="right" wrapText="1"/>
    </xf>
    <xf numFmtId="164" fontId="2" fillId="37" borderId="0" xfId="0" applyNumberFormat="1" applyFont="1" applyFill="1" applyBorder="1" applyAlignment="1">
      <alignment horizontal="right" vertical="center"/>
    </xf>
    <xf numFmtId="3" fontId="2" fillId="38" borderId="10" xfId="0" applyNumberFormat="1" applyFont="1" applyFill="1" applyBorder="1" applyAlignment="1">
      <alignment horizontal="right" vertical="center"/>
    </xf>
    <xf numFmtId="3" fontId="7" fillId="37" borderId="10" xfId="0" applyNumberFormat="1" applyFont="1" applyFill="1" applyBorder="1" applyAlignment="1">
      <alignment horizontal="right" vertical="center" wrapText="1"/>
    </xf>
    <xf numFmtId="41" fontId="7" fillId="37" borderId="11" xfId="0" applyNumberFormat="1" applyFont="1" applyFill="1" applyBorder="1" applyAlignment="1">
      <alignment horizontal="right" vertical="center" wrapText="1"/>
    </xf>
    <xf numFmtId="164" fontId="2" fillId="37" borderId="0" xfId="49" applyNumberFormat="1" applyFont="1" applyFill="1" applyBorder="1" applyAlignment="1">
      <alignment horizontal="right" vertical="center"/>
    </xf>
    <xf numFmtId="1" fontId="2" fillId="37" borderId="0" xfId="49" applyNumberFormat="1" applyFont="1" applyFill="1" applyBorder="1" applyAlignment="1">
      <alignment horizontal="right" vertical="center"/>
    </xf>
    <xf numFmtId="3" fontId="2" fillId="37" borderId="0" xfId="0" applyNumberFormat="1" applyFont="1" applyFill="1" applyBorder="1" applyAlignment="1">
      <alignment horizontal="right" vertical="center"/>
    </xf>
    <xf numFmtId="164" fontId="2" fillId="37" borderId="0" xfId="56" applyNumberFormat="1" applyFont="1" applyFill="1" applyBorder="1" applyAlignment="1">
      <alignment horizontal="right" vertical="center"/>
    </xf>
    <xf numFmtId="3" fontId="2" fillId="37" borderId="10" xfId="0" applyNumberFormat="1" applyFont="1" applyFill="1" applyBorder="1" applyAlignment="1">
      <alignment horizontal="right" vertical="center"/>
    </xf>
    <xf numFmtId="165" fontId="2" fillId="37" borderId="0" xfId="0" applyNumberFormat="1" applyFont="1" applyFill="1" applyBorder="1" applyAlignment="1">
      <alignment horizontal="right" vertical="center"/>
    </xf>
    <xf numFmtId="3" fontId="0" fillId="37" borderId="0" xfId="0" applyNumberFormat="1" applyFill="1" applyAlignment="1">
      <alignment horizontal="right"/>
    </xf>
    <xf numFmtId="41" fontId="7" fillId="38" borderId="11" xfId="0" applyNumberFormat="1" applyFont="1" applyFill="1" applyBorder="1" applyAlignment="1">
      <alignment horizontal="right" vertical="center" wrapText="1"/>
    </xf>
    <xf numFmtId="3" fontId="7" fillId="35" borderId="12" xfId="0" applyNumberFormat="1" applyFont="1" applyFill="1" applyBorder="1" applyAlignment="1">
      <alignment horizontal="right" vertical="center" wrapText="1"/>
    </xf>
    <xf numFmtId="165" fontId="7" fillId="36" borderId="0" xfId="0" applyNumberFormat="1" applyFont="1" applyFill="1" applyBorder="1" applyAlignment="1">
      <alignment horizontal="right" vertical="center" wrapText="1"/>
    </xf>
    <xf numFmtId="165" fontId="7" fillId="37" borderId="0" xfId="0" applyNumberFormat="1" applyFont="1" applyFill="1" applyBorder="1" applyAlignment="1">
      <alignment horizontal="right" vertical="center" wrapText="1"/>
    </xf>
    <xf numFmtId="0" fontId="2" fillId="37" borderId="0" xfId="0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3" fontId="2" fillId="35" borderId="13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3" fontId="2" fillId="38" borderId="13" xfId="0" applyNumberFormat="1" applyFont="1" applyFill="1" applyBorder="1" applyAlignment="1">
      <alignment horizontal="right" vertical="center" wrapText="1"/>
    </xf>
    <xf numFmtId="0" fontId="7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3" fontId="7" fillId="35" borderId="14" xfId="0" applyNumberFormat="1" applyFont="1" applyFill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3" fontId="7" fillId="38" borderId="14" xfId="0" applyNumberFormat="1" applyFont="1" applyFill="1" applyBorder="1" applyAlignment="1">
      <alignment horizontal="right" vertical="center" wrapText="1"/>
    </xf>
    <xf numFmtId="165" fontId="2" fillId="35" borderId="13" xfId="0" applyNumberFormat="1" applyFont="1" applyFill="1" applyBorder="1" applyAlignment="1">
      <alignment horizontal="right" vertical="center" wrapText="1"/>
    </xf>
    <xf numFmtId="165" fontId="2" fillId="38" borderId="13" xfId="0" applyNumberFormat="1" applyFont="1" applyFill="1" applyBorder="1" applyAlignment="1">
      <alignment horizontal="right" vertical="center" wrapText="1"/>
    </xf>
    <xf numFmtId="165" fontId="7" fillId="35" borderId="14" xfId="0" applyNumberFormat="1" applyFont="1" applyFill="1" applyBorder="1" applyAlignment="1">
      <alignment horizontal="right" vertical="center" wrapText="1"/>
    </xf>
    <xf numFmtId="165" fontId="7" fillId="38" borderId="14" xfId="0" applyNumberFormat="1" applyFont="1" applyFill="1" applyBorder="1" applyAlignment="1">
      <alignment horizontal="right" vertical="center" wrapText="1"/>
    </xf>
    <xf numFmtId="165" fontId="2" fillId="0" borderId="13" xfId="0" applyNumberFormat="1" applyFont="1" applyFill="1" applyBorder="1" applyAlignment="1">
      <alignment horizontal="right" vertical="center" wrapText="1"/>
    </xf>
    <xf numFmtId="165" fontId="7" fillId="0" borderId="14" xfId="0" applyNumberFormat="1" applyFont="1" applyFill="1" applyBorder="1" applyAlignment="1">
      <alignment horizontal="right" vertical="center" wrapText="1"/>
    </xf>
    <xf numFmtId="165" fontId="2" fillId="38" borderId="0" xfId="0" applyNumberFormat="1" applyFont="1" applyFill="1" applyBorder="1" applyAlignment="1" quotePrefix="1">
      <alignment horizontal="right" vertical="center"/>
    </xf>
    <xf numFmtId="165" fontId="2" fillId="0" borderId="0" xfId="0" applyNumberFormat="1" applyFont="1" applyFill="1" applyBorder="1" applyAlignment="1" quotePrefix="1">
      <alignment horizontal="right" vertical="center"/>
    </xf>
    <xf numFmtId="165" fontId="2" fillId="37" borderId="13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3" fontId="6" fillId="34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 horizont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showGridLines="0" tabSelected="1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42" customWidth="1"/>
    <col min="2" max="2" width="16.00390625" style="42" customWidth="1"/>
    <col min="3" max="3" width="8.28125" style="42" customWidth="1"/>
    <col min="4" max="4" width="4.8515625" style="42" customWidth="1"/>
    <col min="5" max="12" width="9.7109375" style="42" customWidth="1"/>
    <col min="13" max="16384" width="9.140625" style="42" customWidth="1"/>
  </cols>
  <sheetData>
    <row r="1" spans="1:12" ht="18" customHeight="1">
      <c r="A1" s="199" t="s">
        <v>67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ht="15" customHeight="1">
      <c r="A2" s="30" t="s">
        <v>63</v>
      </c>
      <c r="B2" s="12"/>
      <c r="C2" s="12"/>
      <c r="D2" s="12"/>
      <c r="E2" s="44"/>
      <c r="F2" s="44"/>
      <c r="G2" s="44"/>
      <c r="H2" s="44"/>
      <c r="I2" s="44"/>
      <c r="J2" s="44"/>
      <c r="K2" s="14"/>
      <c r="L2" s="14"/>
    </row>
    <row r="3" spans="1:12" ht="12.75" customHeight="1">
      <c r="A3" s="55"/>
      <c r="B3" s="55"/>
      <c r="C3" s="56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2008</v>
      </c>
    </row>
    <row r="4" spans="1:12" ht="12.75" customHeight="1">
      <c r="A4" s="59"/>
      <c r="B4" s="59"/>
      <c r="C4" s="56"/>
      <c r="D4" s="57"/>
      <c r="E4" s="58" t="s">
        <v>119</v>
      </c>
      <c r="F4" s="58" t="s">
        <v>119</v>
      </c>
      <c r="G4" s="58" t="s">
        <v>120</v>
      </c>
      <c r="H4" s="58" t="s">
        <v>120</v>
      </c>
      <c r="I4" s="58"/>
      <c r="J4" s="58"/>
      <c r="K4" s="58"/>
      <c r="L4" s="58"/>
    </row>
    <row r="5" spans="1:12" s="43" customFormat="1" ht="12.75" customHeight="1">
      <c r="A5" s="56" t="s">
        <v>1</v>
      </c>
      <c r="B5" s="59"/>
      <c r="C5" s="56"/>
      <c r="D5" s="60" t="s">
        <v>57</v>
      </c>
      <c r="E5" s="62"/>
      <c r="F5" s="62"/>
      <c r="G5" s="62"/>
      <c r="H5" s="62"/>
      <c r="I5" s="62"/>
      <c r="J5" s="62" t="s">
        <v>55</v>
      </c>
      <c r="K5" s="62" t="s">
        <v>55</v>
      </c>
      <c r="L5" s="61"/>
    </row>
    <row r="6" ht="1.5" customHeight="1"/>
    <row r="7" spans="1:12" ht="15" customHeight="1">
      <c r="A7" s="28" t="s">
        <v>2</v>
      </c>
      <c r="B7" s="6"/>
      <c r="C7" s="6"/>
      <c r="D7" s="6"/>
      <c r="E7" s="75">
        <v>287.71399999999994</v>
      </c>
      <c r="F7" s="52">
        <v>183.01900000000003</v>
      </c>
      <c r="G7" s="75">
        <v>528.324</v>
      </c>
      <c r="H7" s="110">
        <v>369.1</v>
      </c>
      <c r="I7" s="114">
        <v>762.877</v>
      </c>
      <c r="J7" s="142">
        <v>763.296</v>
      </c>
      <c r="K7" s="52">
        <v>866.2</v>
      </c>
      <c r="L7" s="52">
        <v>582.782</v>
      </c>
    </row>
    <row r="8" spans="1:12" ht="15" customHeight="1">
      <c r="A8" s="28" t="s">
        <v>3</v>
      </c>
      <c r="B8" s="3"/>
      <c r="C8" s="3"/>
      <c r="D8" s="3"/>
      <c r="E8" s="74">
        <v>-275.25199999999995</v>
      </c>
      <c r="F8" s="47">
        <v>-174.61100000000002</v>
      </c>
      <c r="G8" s="74">
        <v>-496.524</v>
      </c>
      <c r="H8" s="153">
        <v>-349.245</v>
      </c>
      <c r="I8" s="115">
        <v>-715.879</v>
      </c>
      <c r="J8" s="127">
        <v>-677.6840000000001</v>
      </c>
      <c r="K8" s="47">
        <v>-766.75</v>
      </c>
      <c r="L8" s="47">
        <v>-478.47100000000006</v>
      </c>
    </row>
    <row r="9" spans="1:12" ht="15" customHeight="1">
      <c r="A9" s="28" t="s">
        <v>4</v>
      </c>
      <c r="B9" s="3"/>
      <c r="C9" s="3"/>
      <c r="D9" s="3"/>
      <c r="E9" s="74">
        <v>0.06399999999999999</v>
      </c>
      <c r="F9" s="47">
        <v>-0.07299999999999685</v>
      </c>
      <c r="G9" s="74">
        <v>0.155</v>
      </c>
      <c r="H9" s="153">
        <v>18.333</v>
      </c>
      <c r="I9" s="115">
        <v>18.823</v>
      </c>
      <c r="J9" s="127">
        <v>1.6050000000000002</v>
      </c>
      <c r="K9" s="47">
        <v>0.032</v>
      </c>
      <c r="L9" s="47">
        <v>1.326</v>
      </c>
    </row>
    <row r="10" spans="1:12" ht="15" customHeight="1">
      <c r="A10" s="28" t="s">
        <v>5</v>
      </c>
      <c r="B10" s="3"/>
      <c r="C10" s="3"/>
      <c r="D10" s="3"/>
      <c r="E10" s="74"/>
      <c r="F10" s="47"/>
      <c r="G10" s="74"/>
      <c r="H10" s="153"/>
      <c r="I10" s="115"/>
      <c r="J10" s="127"/>
      <c r="K10" s="47"/>
      <c r="L10" s="47"/>
    </row>
    <row r="11" spans="1:12" ht="15" customHeight="1">
      <c r="A11" s="29" t="s">
        <v>6</v>
      </c>
      <c r="B11" s="22"/>
      <c r="C11" s="22"/>
      <c r="D11" s="22"/>
      <c r="E11" s="73"/>
      <c r="F11" s="49"/>
      <c r="G11" s="73"/>
      <c r="H11" s="152"/>
      <c r="I11" s="116"/>
      <c r="J11" s="128"/>
      <c r="K11" s="49"/>
      <c r="L11" s="49"/>
    </row>
    <row r="12" spans="1:12" ht="15" customHeight="1">
      <c r="A12" s="10" t="s">
        <v>7</v>
      </c>
      <c r="B12" s="10"/>
      <c r="C12" s="10"/>
      <c r="D12" s="10"/>
      <c r="E12" s="75">
        <f>SUM(E7:E11)</f>
        <v>12.52599999999999</v>
      </c>
      <c r="F12" s="52">
        <f aca="true" t="shared" si="0" ref="F12:L12">SUM(F7:F11)</f>
        <v>8.335000000000019</v>
      </c>
      <c r="G12" s="75">
        <f>SUM(G7:G11)</f>
        <v>31.954999999999956</v>
      </c>
      <c r="H12" s="110">
        <f>SUM(H7:H11)</f>
        <v>38.18800000000002</v>
      </c>
      <c r="I12" s="114">
        <f t="shared" si="0"/>
        <v>65.82099999999994</v>
      </c>
      <c r="J12" s="142">
        <f>SUM(J7:J11)</f>
        <v>87.21699999999997</v>
      </c>
      <c r="K12" s="52">
        <f>SUM(K7:K11)</f>
        <v>99.48200000000004</v>
      </c>
      <c r="L12" s="52">
        <f t="shared" si="0"/>
        <v>105.63699999999997</v>
      </c>
    </row>
    <row r="13" spans="1:12" ht="15" customHeight="1">
      <c r="A13" s="29" t="s">
        <v>73</v>
      </c>
      <c r="B13" s="22"/>
      <c r="C13" s="22"/>
      <c r="D13" s="22"/>
      <c r="E13" s="73">
        <v>-11.924999999999997</v>
      </c>
      <c r="F13" s="49">
        <v>-11.142999999999999</v>
      </c>
      <c r="G13" s="73">
        <v>-23.686999999999998</v>
      </c>
      <c r="H13" s="152">
        <v>-22.674999999999997</v>
      </c>
      <c r="I13" s="116">
        <v>-45.771</v>
      </c>
      <c r="J13" s="128">
        <v>-44.532</v>
      </c>
      <c r="K13" s="49">
        <v>-38.877</v>
      </c>
      <c r="L13" s="49">
        <v>-19.951999999999998</v>
      </c>
    </row>
    <row r="14" spans="1:12" ht="15" customHeight="1">
      <c r="A14" s="10" t="s">
        <v>8</v>
      </c>
      <c r="B14" s="10"/>
      <c r="C14" s="10"/>
      <c r="D14" s="10"/>
      <c r="E14" s="75">
        <f>SUM(E12:E13)</f>
        <v>0.600999999999992</v>
      </c>
      <c r="F14" s="52">
        <f aca="true" t="shared" si="1" ref="F14:L14">SUM(F12:F13)</f>
        <v>-2.8079999999999803</v>
      </c>
      <c r="G14" s="75">
        <f>SUM(G12:G13)</f>
        <v>8.267999999999958</v>
      </c>
      <c r="H14" s="110">
        <f>SUM(H12:H13)</f>
        <v>15.51300000000002</v>
      </c>
      <c r="I14" s="114">
        <f t="shared" si="1"/>
        <v>20.04999999999994</v>
      </c>
      <c r="J14" s="142">
        <f>SUM(J12:J13)</f>
        <v>42.684999999999974</v>
      </c>
      <c r="K14" s="52">
        <f>SUM(K12:K13)</f>
        <v>60.60500000000004</v>
      </c>
      <c r="L14" s="52">
        <f t="shared" si="1"/>
        <v>85.68499999999997</v>
      </c>
    </row>
    <row r="15" spans="1:12" ht="15" customHeight="1">
      <c r="A15" s="28" t="s">
        <v>9</v>
      </c>
      <c r="B15" s="4"/>
      <c r="C15" s="4"/>
      <c r="D15" s="4"/>
      <c r="E15" s="74"/>
      <c r="F15" s="47"/>
      <c r="G15" s="74"/>
      <c r="H15" s="153"/>
      <c r="I15" s="115"/>
      <c r="J15" s="127"/>
      <c r="K15" s="47"/>
      <c r="L15" s="47"/>
    </row>
    <row r="16" spans="1:12" ht="15" customHeight="1">
      <c r="A16" s="29" t="s">
        <v>10</v>
      </c>
      <c r="B16" s="22"/>
      <c r="C16" s="22"/>
      <c r="D16" s="22"/>
      <c r="E16" s="73"/>
      <c r="F16" s="49"/>
      <c r="G16" s="73"/>
      <c r="H16" s="152"/>
      <c r="I16" s="116"/>
      <c r="J16" s="128"/>
      <c r="K16" s="49"/>
      <c r="L16" s="49"/>
    </row>
    <row r="17" spans="1:12" ht="15" customHeight="1">
      <c r="A17" s="10" t="s">
        <v>11</v>
      </c>
      <c r="B17" s="10"/>
      <c r="C17" s="10"/>
      <c r="D17" s="10"/>
      <c r="E17" s="75">
        <f>SUM(E14:E16)</f>
        <v>0.600999999999992</v>
      </c>
      <c r="F17" s="52">
        <f aca="true" t="shared" si="2" ref="F17:L17">SUM(F14:F16)</f>
        <v>-2.8079999999999803</v>
      </c>
      <c r="G17" s="75">
        <f>SUM(G14:G16)</f>
        <v>8.267999999999958</v>
      </c>
      <c r="H17" s="110">
        <f>SUM(H14:H16)</f>
        <v>15.51300000000002</v>
      </c>
      <c r="I17" s="114">
        <f t="shared" si="2"/>
        <v>20.04999999999994</v>
      </c>
      <c r="J17" s="142">
        <f>SUM(J14:J16)</f>
        <v>42.684999999999974</v>
      </c>
      <c r="K17" s="52">
        <f>SUM(K14:K16)</f>
        <v>60.60500000000004</v>
      </c>
      <c r="L17" s="52">
        <f t="shared" si="2"/>
        <v>85.68499999999997</v>
      </c>
    </row>
    <row r="18" spans="1:12" ht="15" customHeight="1">
      <c r="A18" s="28" t="s">
        <v>12</v>
      </c>
      <c r="B18" s="3"/>
      <c r="C18" s="3"/>
      <c r="D18" s="3"/>
      <c r="E18" s="74">
        <v>0.952</v>
      </c>
      <c r="F18" s="47">
        <v>1.52</v>
      </c>
      <c r="G18" s="74">
        <v>2.576</v>
      </c>
      <c r="H18" s="153">
        <v>3.181</v>
      </c>
      <c r="I18" s="115">
        <v>6.322</v>
      </c>
      <c r="J18" s="127">
        <v>2.6870000000000003</v>
      </c>
      <c r="K18" s="47">
        <v>2.567</v>
      </c>
      <c r="L18" s="47">
        <v>1.744</v>
      </c>
    </row>
    <row r="19" spans="1:12" ht="15" customHeight="1">
      <c r="A19" s="29" t="s">
        <v>13</v>
      </c>
      <c r="B19" s="22"/>
      <c r="C19" s="22"/>
      <c r="D19" s="22"/>
      <c r="E19" s="73">
        <v>-7.816999999999999</v>
      </c>
      <c r="F19" s="49">
        <v>-6.6049999999999995</v>
      </c>
      <c r="G19" s="73">
        <v>-15.925999999999998</v>
      </c>
      <c r="H19" s="152">
        <v>-14.494</v>
      </c>
      <c r="I19" s="116">
        <v>-31.019</v>
      </c>
      <c r="J19" s="128">
        <v>-25.088000000000005</v>
      </c>
      <c r="K19" s="49">
        <v>-25.082</v>
      </c>
      <c r="L19" s="49">
        <v>-23.213</v>
      </c>
    </row>
    <row r="20" spans="1:12" ht="15" customHeight="1">
      <c r="A20" s="10" t="s">
        <v>14</v>
      </c>
      <c r="B20" s="10"/>
      <c r="C20" s="10"/>
      <c r="D20" s="10"/>
      <c r="E20" s="75">
        <f>SUM(E17:E19)</f>
        <v>-6.264000000000007</v>
      </c>
      <c r="F20" s="52">
        <f aca="true" t="shared" si="3" ref="F20:L20">SUM(F17:F19)</f>
        <v>-7.892999999999979</v>
      </c>
      <c r="G20" s="75">
        <f>SUM(G17:G19)</f>
        <v>-5.08200000000004</v>
      </c>
      <c r="H20" s="110">
        <f>SUM(H17:H19)</f>
        <v>4.200000000000021</v>
      </c>
      <c r="I20" s="114">
        <f t="shared" si="3"/>
        <v>-4.647000000000059</v>
      </c>
      <c r="J20" s="142">
        <f>SUM(J17:J19)</f>
        <v>20.283999999999967</v>
      </c>
      <c r="K20" s="52">
        <f>SUM(K17:K19)</f>
        <v>38.09000000000004</v>
      </c>
      <c r="L20" s="52">
        <f t="shared" si="3"/>
        <v>64.21599999999998</v>
      </c>
    </row>
    <row r="21" spans="1:12" ht="15" customHeight="1">
      <c r="A21" s="28" t="s">
        <v>15</v>
      </c>
      <c r="B21" s="3"/>
      <c r="C21" s="3"/>
      <c r="D21" s="3"/>
      <c r="E21" s="74">
        <v>5.277</v>
      </c>
      <c r="F21" s="47">
        <v>3.3600000000000003</v>
      </c>
      <c r="G21" s="74">
        <v>3.999</v>
      </c>
      <c r="H21" s="153">
        <v>0.337</v>
      </c>
      <c r="I21" s="115">
        <v>1.837</v>
      </c>
      <c r="J21" s="127">
        <v>-3.6270000000000007</v>
      </c>
      <c r="K21" s="47">
        <v>-7.3580000000000005</v>
      </c>
      <c r="L21" s="47">
        <v>-16.433</v>
      </c>
    </row>
    <row r="22" spans="1:12" ht="15" customHeight="1">
      <c r="A22" s="29" t="s">
        <v>16</v>
      </c>
      <c r="B22" s="24"/>
      <c r="C22" s="24"/>
      <c r="D22" s="24"/>
      <c r="E22" s="73"/>
      <c r="F22" s="49"/>
      <c r="G22" s="73"/>
      <c r="H22" s="152"/>
      <c r="I22" s="116"/>
      <c r="J22" s="128"/>
      <c r="K22" s="49"/>
      <c r="L22" s="49"/>
    </row>
    <row r="23" spans="1:12" ht="15" customHeight="1">
      <c r="A23" s="32" t="s">
        <v>90</v>
      </c>
      <c r="B23" s="11"/>
      <c r="C23" s="11"/>
      <c r="D23" s="11"/>
      <c r="E23" s="75">
        <f>SUM(E20:E22)</f>
        <v>-0.9870000000000072</v>
      </c>
      <c r="F23" s="52">
        <f aca="true" t="shared" si="4" ref="F23:L23">SUM(F20:F22)</f>
        <v>-4.532999999999979</v>
      </c>
      <c r="G23" s="75">
        <f>SUM(G20:G22)</f>
        <v>-1.0830000000000397</v>
      </c>
      <c r="H23" s="110">
        <f>SUM(H20:H22)</f>
        <v>4.53700000000002</v>
      </c>
      <c r="I23" s="114">
        <f t="shared" si="4"/>
        <v>-2.810000000000059</v>
      </c>
      <c r="J23" s="142">
        <f>SUM(J20:J22)</f>
        <v>16.656999999999968</v>
      </c>
      <c r="K23" s="52">
        <f>SUM(K20:K22)</f>
        <v>30.73200000000004</v>
      </c>
      <c r="L23" s="52">
        <f t="shared" si="4"/>
        <v>47.78299999999998</v>
      </c>
    </row>
    <row r="24" spans="1:12" ht="15" customHeight="1">
      <c r="A24" s="28" t="s">
        <v>81</v>
      </c>
      <c r="B24" s="3"/>
      <c r="C24" s="3"/>
      <c r="D24" s="3"/>
      <c r="E24" s="74">
        <f aca="true" t="shared" si="5" ref="E24:L24">E23-E25</f>
        <v>-0.9870000000000072</v>
      </c>
      <c r="F24" s="47">
        <f t="shared" si="5"/>
        <v>-4.532999999999979</v>
      </c>
      <c r="G24" s="74">
        <f>G23-G25</f>
        <v>-1.0830000000000397</v>
      </c>
      <c r="H24" s="153">
        <f>H23-H25</f>
        <v>4.53700000000002</v>
      </c>
      <c r="I24" s="115">
        <f t="shared" si="5"/>
        <v>-2.810000000000059</v>
      </c>
      <c r="J24" s="127">
        <f>J23-J25</f>
        <v>16.656999999999968</v>
      </c>
      <c r="K24" s="47">
        <f>K23-K25</f>
        <v>30.73200000000004</v>
      </c>
      <c r="L24" s="47">
        <f t="shared" si="5"/>
        <v>47.78299999999998</v>
      </c>
    </row>
    <row r="25" spans="1:12" ht="15" customHeight="1">
      <c r="A25" s="28" t="s">
        <v>88</v>
      </c>
      <c r="B25" s="3"/>
      <c r="C25" s="3"/>
      <c r="D25" s="3"/>
      <c r="E25" s="74"/>
      <c r="F25" s="47"/>
      <c r="G25" s="74"/>
      <c r="H25" s="153"/>
      <c r="I25" s="115"/>
      <c r="J25" s="127"/>
      <c r="K25" s="47"/>
      <c r="L25" s="47"/>
    </row>
    <row r="26" spans="1:12" ht="10.5" customHeight="1">
      <c r="A26" s="3"/>
      <c r="B26" s="3"/>
      <c r="C26" s="3"/>
      <c r="D26" s="3"/>
      <c r="E26" s="74"/>
      <c r="F26" s="47"/>
      <c r="G26" s="74"/>
      <c r="H26" s="153"/>
      <c r="I26" s="74"/>
      <c r="J26" s="47"/>
      <c r="K26" s="47"/>
      <c r="L26" s="47"/>
    </row>
    <row r="27" spans="1:12" ht="15" customHeight="1">
      <c r="A27" s="178" t="s">
        <v>107</v>
      </c>
      <c r="B27" s="179"/>
      <c r="C27" s="179"/>
      <c r="D27" s="179"/>
      <c r="E27" s="180"/>
      <c r="F27" s="181">
        <v>-3.8499999999999996</v>
      </c>
      <c r="G27" s="180"/>
      <c r="H27" s="182">
        <v>13.85</v>
      </c>
      <c r="I27" s="180">
        <v>6.7</v>
      </c>
      <c r="J27" s="181">
        <v>-9.2</v>
      </c>
      <c r="K27" s="181"/>
      <c r="L27" s="181"/>
    </row>
    <row r="28" spans="1:12" ht="15" customHeight="1">
      <c r="A28" s="183" t="s">
        <v>108</v>
      </c>
      <c r="B28" s="184"/>
      <c r="C28" s="184"/>
      <c r="D28" s="184"/>
      <c r="E28" s="185">
        <f>E14-E27</f>
        <v>0.600999999999992</v>
      </c>
      <c r="F28" s="186">
        <f aca="true" t="shared" si="6" ref="F28:L28">F14-F27</f>
        <v>1.0420000000000194</v>
      </c>
      <c r="G28" s="185">
        <f t="shared" si="6"/>
        <v>8.267999999999958</v>
      </c>
      <c r="H28" s="187">
        <f t="shared" si="6"/>
        <v>1.6630000000000198</v>
      </c>
      <c r="I28" s="185">
        <f t="shared" si="6"/>
        <v>13.349999999999941</v>
      </c>
      <c r="J28" s="186">
        <f t="shared" si="6"/>
        <v>51.88499999999998</v>
      </c>
      <c r="K28" s="186">
        <f t="shared" si="6"/>
        <v>60.60500000000004</v>
      </c>
      <c r="L28" s="186">
        <f t="shared" si="6"/>
        <v>85.68499999999997</v>
      </c>
    </row>
    <row r="29" spans="1:12" ht="10.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</row>
    <row r="30" spans="1:12" ht="12.75" customHeight="1">
      <c r="A30" s="55"/>
      <c r="B30" s="55"/>
      <c r="C30" s="56"/>
      <c r="D30" s="57"/>
      <c r="E30" s="58">
        <f>E$3</f>
        <v>2012</v>
      </c>
      <c r="F30" s="58">
        <f aca="true" t="shared" si="7" ref="F30:L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2008</v>
      </c>
    </row>
    <row r="31" spans="1:12" ht="12.75" customHeight="1">
      <c r="A31" s="59"/>
      <c r="B31" s="59"/>
      <c r="C31" s="56"/>
      <c r="D31" s="57"/>
      <c r="E31" s="78" t="str">
        <f>E$4</f>
        <v>Q2</v>
      </c>
      <c r="F31" s="78" t="str">
        <f>F$4</f>
        <v>Q2</v>
      </c>
      <c r="G31" s="78" t="str">
        <f>G$4</f>
        <v>Q1-2</v>
      </c>
      <c r="H31" s="78" t="str">
        <f>H$4</f>
        <v>Q1-2</v>
      </c>
      <c r="I31" s="78"/>
      <c r="J31" s="78"/>
      <c r="K31" s="78"/>
      <c r="L31" s="78"/>
    </row>
    <row r="32" spans="1:12" s="46" customFormat="1" ht="15" customHeight="1">
      <c r="A32" s="56" t="s">
        <v>79</v>
      </c>
      <c r="B32" s="64"/>
      <c r="C32" s="56"/>
      <c r="D32" s="60"/>
      <c r="E32" s="79"/>
      <c r="F32" s="79"/>
      <c r="G32" s="79"/>
      <c r="H32" s="79"/>
      <c r="I32" s="79"/>
      <c r="J32" s="79"/>
      <c r="K32" s="79"/>
      <c r="L32" s="79"/>
    </row>
    <row r="33" spans="5:12" ht="1.5" customHeight="1">
      <c r="E33" s="80"/>
      <c r="F33" s="80"/>
      <c r="G33" s="80"/>
      <c r="H33" s="80"/>
      <c r="I33" s="80"/>
      <c r="J33" s="80"/>
      <c r="K33" s="80"/>
      <c r="L33" s="80"/>
    </row>
    <row r="34" spans="1:12" ht="15" customHeight="1">
      <c r="A34" s="28" t="s">
        <v>17</v>
      </c>
      <c r="B34" s="7"/>
      <c r="C34" s="7"/>
      <c r="D34" s="7"/>
      <c r="E34" s="74"/>
      <c r="F34" s="47"/>
      <c r="G34" s="74">
        <v>671.54</v>
      </c>
      <c r="H34" s="153">
        <v>669.932</v>
      </c>
      <c r="I34" s="115">
        <v>671.54</v>
      </c>
      <c r="J34" s="127">
        <v>669.932</v>
      </c>
      <c r="K34" s="47"/>
      <c r="L34" s="47">
        <v>510.30400000000003</v>
      </c>
    </row>
    <row r="35" spans="1:12" ht="15" customHeight="1">
      <c r="A35" s="28" t="s">
        <v>18</v>
      </c>
      <c r="B35" s="6"/>
      <c r="C35" s="6"/>
      <c r="D35" s="6"/>
      <c r="E35" s="74"/>
      <c r="F35" s="47"/>
      <c r="G35" s="74">
        <v>2.9610000000000003</v>
      </c>
      <c r="H35" s="153">
        <v>4.57</v>
      </c>
      <c r="I35" s="115">
        <v>3.343</v>
      </c>
      <c r="J35" s="127">
        <v>2.091</v>
      </c>
      <c r="K35" s="47"/>
      <c r="L35" s="47">
        <v>2.314</v>
      </c>
    </row>
    <row r="36" spans="1:12" ht="15" customHeight="1">
      <c r="A36" s="28" t="s">
        <v>82</v>
      </c>
      <c r="B36" s="6"/>
      <c r="C36" s="6"/>
      <c r="D36" s="6"/>
      <c r="E36" s="74"/>
      <c r="F36" s="47"/>
      <c r="G36" s="74">
        <v>229.44</v>
      </c>
      <c r="H36" s="153">
        <v>208.13099999999997</v>
      </c>
      <c r="I36" s="115">
        <v>219.63500000000005</v>
      </c>
      <c r="J36" s="127">
        <v>225.038</v>
      </c>
      <c r="K36" s="47"/>
      <c r="L36" s="47">
        <v>162.526</v>
      </c>
    </row>
    <row r="37" spans="1:12" ht="15" customHeight="1">
      <c r="A37" s="28" t="s">
        <v>19</v>
      </c>
      <c r="B37" s="6"/>
      <c r="C37" s="6"/>
      <c r="D37" s="6"/>
      <c r="E37" s="74"/>
      <c r="F37" s="47"/>
      <c r="G37" s="74"/>
      <c r="H37" s="153"/>
      <c r="I37" s="115"/>
      <c r="J37" s="127"/>
      <c r="K37" s="47"/>
      <c r="L37" s="47"/>
    </row>
    <row r="38" spans="1:12" ht="15" customHeight="1">
      <c r="A38" s="29" t="s">
        <v>20</v>
      </c>
      <c r="B38" s="22"/>
      <c r="C38" s="22"/>
      <c r="D38" s="22"/>
      <c r="E38" s="73"/>
      <c r="F38" s="49"/>
      <c r="G38" s="73">
        <v>6.401</v>
      </c>
      <c r="H38" s="152">
        <v>6.561</v>
      </c>
      <c r="I38" s="116">
        <v>5.484</v>
      </c>
      <c r="J38" s="128">
        <v>25.742</v>
      </c>
      <c r="K38" s="49"/>
      <c r="L38" s="49">
        <v>1.768</v>
      </c>
    </row>
    <row r="39" spans="1:12" ht="15" customHeight="1">
      <c r="A39" s="30" t="s">
        <v>21</v>
      </c>
      <c r="B39" s="10"/>
      <c r="C39" s="10"/>
      <c r="D39" s="10"/>
      <c r="E39" s="102">
        <v>0</v>
      </c>
      <c r="F39" s="103">
        <v>0</v>
      </c>
      <c r="G39" s="102">
        <f>SUM(G34:G38)</f>
        <v>910.342</v>
      </c>
      <c r="H39" s="137">
        <f>SUM(H34:H38)</f>
        <v>889.1940000000001</v>
      </c>
      <c r="I39" s="114">
        <f>SUM(I34:I38)</f>
        <v>900.0020000000001</v>
      </c>
      <c r="J39" s="142">
        <f>SUM(J34:J38)</f>
        <v>922.803</v>
      </c>
      <c r="K39" s="52" t="s">
        <v>75</v>
      </c>
      <c r="L39" s="52">
        <f>SUM(L34:L38)</f>
        <v>676.912</v>
      </c>
    </row>
    <row r="40" spans="1:12" ht="15" customHeight="1">
      <c r="A40" s="28" t="s">
        <v>22</v>
      </c>
      <c r="B40" s="3"/>
      <c r="C40" s="3"/>
      <c r="D40" s="3"/>
      <c r="E40" s="74"/>
      <c r="F40" s="47"/>
      <c r="G40" s="74">
        <v>140.543</v>
      </c>
      <c r="H40" s="153">
        <v>112.709</v>
      </c>
      <c r="I40" s="115">
        <v>135.786</v>
      </c>
      <c r="J40" s="127">
        <v>105.02600000000001</v>
      </c>
      <c r="K40" s="47"/>
      <c r="L40" s="47">
        <v>58.419000000000004</v>
      </c>
    </row>
    <row r="41" spans="1:12" ht="15" customHeight="1">
      <c r="A41" s="28" t="s">
        <v>23</v>
      </c>
      <c r="B41" s="3"/>
      <c r="C41" s="3"/>
      <c r="D41" s="3"/>
      <c r="E41" s="74"/>
      <c r="F41" s="47"/>
      <c r="G41" s="74"/>
      <c r="H41" s="153"/>
      <c r="I41" s="115"/>
      <c r="J41" s="127"/>
      <c r="K41" s="47"/>
      <c r="L41" s="47"/>
    </row>
    <row r="42" spans="1:12" ht="15" customHeight="1">
      <c r="A42" s="28" t="s">
        <v>24</v>
      </c>
      <c r="B42" s="3"/>
      <c r="C42" s="3"/>
      <c r="D42" s="3"/>
      <c r="E42" s="74"/>
      <c r="F42" s="47"/>
      <c r="G42" s="74">
        <v>285.88</v>
      </c>
      <c r="H42" s="153">
        <v>208.29500000000002</v>
      </c>
      <c r="I42" s="115">
        <v>206.547</v>
      </c>
      <c r="J42" s="127">
        <v>149.09799999999998</v>
      </c>
      <c r="K42" s="47"/>
      <c r="L42" s="47">
        <v>109.475</v>
      </c>
    </row>
    <row r="43" spans="1:12" ht="15" customHeight="1">
      <c r="A43" s="28" t="s">
        <v>25</v>
      </c>
      <c r="B43" s="3"/>
      <c r="C43" s="3"/>
      <c r="D43" s="3"/>
      <c r="E43" s="74"/>
      <c r="F43" s="47"/>
      <c r="G43" s="74"/>
      <c r="H43" s="153">
        <v>8.89</v>
      </c>
      <c r="I43" s="115">
        <v>43.435</v>
      </c>
      <c r="J43" s="127">
        <v>54.834</v>
      </c>
      <c r="K43" s="47"/>
      <c r="L43" s="47">
        <v>4.2620000000000005</v>
      </c>
    </row>
    <row r="44" spans="1:12" ht="15" customHeight="1">
      <c r="A44" s="29" t="s">
        <v>26</v>
      </c>
      <c r="B44" s="22"/>
      <c r="C44" s="22"/>
      <c r="D44" s="22"/>
      <c r="E44" s="73"/>
      <c r="F44" s="49"/>
      <c r="G44" s="73"/>
      <c r="H44" s="152"/>
      <c r="I44" s="116"/>
      <c r="J44" s="128"/>
      <c r="K44" s="49"/>
      <c r="L44" s="49"/>
    </row>
    <row r="45" spans="1:12" ht="15" customHeight="1">
      <c r="A45" s="31" t="s">
        <v>27</v>
      </c>
      <c r="B45" s="19"/>
      <c r="C45" s="19"/>
      <c r="D45" s="19"/>
      <c r="E45" s="104">
        <v>0</v>
      </c>
      <c r="F45" s="105">
        <v>0</v>
      </c>
      <c r="G45" s="104">
        <f>SUM(G40:G44)</f>
        <v>426.423</v>
      </c>
      <c r="H45" s="138">
        <f>SUM(H40:H44)</f>
        <v>329.894</v>
      </c>
      <c r="I45" s="117">
        <f>SUM(I40:I44)</f>
        <v>385.768</v>
      </c>
      <c r="J45" s="164">
        <f>SUM(J40:J44)</f>
        <v>308.95799999999997</v>
      </c>
      <c r="K45" s="82" t="s">
        <v>75</v>
      </c>
      <c r="L45" s="82">
        <f>SUM(L40:L44)</f>
        <v>172.156</v>
      </c>
    </row>
    <row r="46" spans="1:12" ht="15" customHeight="1">
      <c r="A46" s="30" t="s">
        <v>59</v>
      </c>
      <c r="B46" s="9"/>
      <c r="C46" s="9"/>
      <c r="D46" s="9"/>
      <c r="E46" s="102">
        <v>0</v>
      </c>
      <c r="F46" s="103">
        <v>0</v>
      </c>
      <c r="G46" s="102">
        <f>G45+G39</f>
        <v>1336.7649999999999</v>
      </c>
      <c r="H46" s="137">
        <f>H45+H39</f>
        <v>1219.0880000000002</v>
      </c>
      <c r="I46" s="114">
        <f>I39+I45</f>
        <v>1285.77</v>
      </c>
      <c r="J46" s="142">
        <f>J39+J45</f>
        <v>1231.761</v>
      </c>
      <c r="K46" s="52" t="s">
        <v>75</v>
      </c>
      <c r="L46" s="52">
        <f>L39+L45</f>
        <v>849.068</v>
      </c>
    </row>
    <row r="47" spans="1:12" ht="15" customHeight="1">
      <c r="A47" s="28" t="s">
        <v>83</v>
      </c>
      <c r="B47" s="3"/>
      <c r="C47" s="3"/>
      <c r="D47" s="3"/>
      <c r="E47" s="74"/>
      <c r="F47" s="47"/>
      <c r="G47" s="74">
        <v>762.9350000000001</v>
      </c>
      <c r="H47" s="153">
        <v>739.918</v>
      </c>
      <c r="I47" s="115">
        <v>730.072</v>
      </c>
      <c r="J47" s="127">
        <v>733.95</v>
      </c>
      <c r="K47" s="47"/>
      <c r="L47" s="47">
        <v>418.18000000000006</v>
      </c>
    </row>
    <row r="48" spans="1:12" ht="15" customHeight="1">
      <c r="A48" s="28" t="s">
        <v>89</v>
      </c>
      <c r="B48" s="3"/>
      <c r="C48" s="3"/>
      <c r="D48" s="3"/>
      <c r="E48" s="74"/>
      <c r="F48" s="47"/>
      <c r="G48" s="74"/>
      <c r="H48" s="153"/>
      <c r="I48" s="115"/>
      <c r="J48" s="127"/>
      <c r="K48" s="47"/>
      <c r="L48" s="47"/>
    </row>
    <row r="49" spans="1:12" ht="15" customHeight="1">
      <c r="A49" s="28" t="s">
        <v>77</v>
      </c>
      <c r="B49" s="3"/>
      <c r="C49" s="3"/>
      <c r="D49" s="3"/>
      <c r="E49" s="74"/>
      <c r="F49" s="47"/>
      <c r="G49" s="74"/>
      <c r="H49" s="153"/>
      <c r="I49" s="115"/>
      <c r="J49" s="127"/>
      <c r="K49" s="47"/>
      <c r="L49" s="47"/>
    </row>
    <row r="50" spans="1:12" ht="15" customHeight="1">
      <c r="A50" s="28" t="s">
        <v>29</v>
      </c>
      <c r="B50" s="3"/>
      <c r="C50" s="3"/>
      <c r="D50" s="3"/>
      <c r="E50" s="74"/>
      <c r="F50" s="47"/>
      <c r="G50" s="74">
        <v>13.241</v>
      </c>
      <c r="H50" s="153">
        <v>19.03</v>
      </c>
      <c r="I50" s="115">
        <v>13.241</v>
      </c>
      <c r="J50" s="127">
        <v>30.98</v>
      </c>
      <c r="K50" s="47"/>
      <c r="L50" s="47">
        <v>0.1</v>
      </c>
    </row>
    <row r="51" spans="1:12" ht="15" customHeight="1">
      <c r="A51" s="28" t="s">
        <v>30</v>
      </c>
      <c r="B51" s="3"/>
      <c r="C51" s="3"/>
      <c r="D51" s="3"/>
      <c r="E51" s="74"/>
      <c r="F51" s="47"/>
      <c r="G51" s="74">
        <v>345.47299999999996</v>
      </c>
      <c r="H51" s="153">
        <v>355.185</v>
      </c>
      <c r="I51" s="115">
        <v>352.038</v>
      </c>
      <c r="J51" s="127">
        <v>354.966</v>
      </c>
      <c r="K51" s="47"/>
      <c r="L51" s="47">
        <v>387.76500000000004</v>
      </c>
    </row>
    <row r="52" spans="1:12" ht="15" customHeight="1">
      <c r="A52" s="28" t="s">
        <v>31</v>
      </c>
      <c r="B52" s="3"/>
      <c r="C52" s="3"/>
      <c r="D52" s="3"/>
      <c r="E52" s="74"/>
      <c r="F52" s="47"/>
      <c r="G52" s="74">
        <v>215.116</v>
      </c>
      <c r="H52" s="153">
        <v>104.955</v>
      </c>
      <c r="I52" s="115">
        <v>190.41899999999998</v>
      </c>
      <c r="J52" s="127">
        <v>111.86500000000001</v>
      </c>
      <c r="K52" s="47"/>
      <c r="L52" s="47">
        <v>43.022999999999996</v>
      </c>
    </row>
    <row r="53" spans="1:12" ht="15" customHeight="1">
      <c r="A53" s="28" t="s">
        <v>32</v>
      </c>
      <c r="B53" s="3"/>
      <c r="C53" s="3"/>
      <c r="D53" s="3"/>
      <c r="E53" s="74"/>
      <c r="F53" s="47"/>
      <c r="G53" s="74"/>
      <c r="H53" s="153"/>
      <c r="I53" s="115"/>
      <c r="J53" s="127"/>
      <c r="K53" s="47"/>
      <c r="L53" s="47"/>
    </row>
    <row r="54" spans="1:12" ht="15" customHeight="1">
      <c r="A54" s="29" t="s">
        <v>84</v>
      </c>
      <c r="B54" s="22"/>
      <c r="C54" s="22"/>
      <c r="D54" s="22"/>
      <c r="E54" s="73"/>
      <c r="F54" s="49"/>
      <c r="G54" s="73"/>
      <c r="H54" s="152"/>
      <c r="I54" s="116"/>
      <c r="J54" s="128"/>
      <c r="K54" s="49"/>
      <c r="L54" s="49"/>
    </row>
    <row r="55" spans="1:12" ht="15" customHeight="1">
      <c r="A55" s="30" t="s">
        <v>76</v>
      </c>
      <c r="B55" s="9"/>
      <c r="C55" s="9"/>
      <c r="D55" s="9"/>
      <c r="E55" s="102">
        <v>0</v>
      </c>
      <c r="F55" s="103">
        <v>0</v>
      </c>
      <c r="G55" s="102">
        <f>SUM(G47:G54)</f>
        <v>1336.7649999999999</v>
      </c>
      <c r="H55" s="137">
        <f>SUM(H47:H54)</f>
        <v>1219.088</v>
      </c>
      <c r="I55" s="114">
        <f>SUM(I47:I54)</f>
        <v>1285.77</v>
      </c>
      <c r="J55" s="142">
        <f>SUM(J47:J54)</f>
        <v>1231.7610000000002</v>
      </c>
      <c r="K55" s="52" t="s">
        <v>75</v>
      </c>
      <c r="L55" s="52">
        <f>SUM(L47:L54)</f>
        <v>849.0680000000001</v>
      </c>
    </row>
    <row r="56" spans="1:12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</row>
    <row r="57" spans="1:12" ht="12.75" customHeight="1">
      <c r="A57" s="66"/>
      <c r="B57" s="55"/>
      <c r="C57" s="57"/>
      <c r="D57" s="57"/>
      <c r="E57" s="58">
        <f aca="true" t="shared" si="8" ref="E57:L57">E$3</f>
        <v>2012</v>
      </c>
      <c r="F57" s="58">
        <f t="shared" si="8"/>
        <v>2011</v>
      </c>
      <c r="G57" s="58">
        <f t="shared" si="8"/>
        <v>2012</v>
      </c>
      <c r="H57" s="58">
        <f t="shared" si="8"/>
        <v>2011</v>
      </c>
      <c r="I57" s="58">
        <f t="shared" si="8"/>
        <v>2011</v>
      </c>
      <c r="J57" s="58">
        <f t="shared" si="8"/>
        <v>2010</v>
      </c>
      <c r="K57" s="58">
        <f t="shared" si="8"/>
        <v>2009</v>
      </c>
      <c r="L57" s="58">
        <f t="shared" si="8"/>
        <v>2008</v>
      </c>
    </row>
    <row r="58" spans="1:12" ht="12.75" customHeight="1">
      <c r="A58" s="59"/>
      <c r="B58" s="59"/>
      <c r="C58" s="57"/>
      <c r="D58" s="57"/>
      <c r="E58" s="78" t="str">
        <f>E$4</f>
        <v>Q2</v>
      </c>
      <c r="F58" s="78" t="str">
        <f>F$4</f>
        <v>Q2</v>
      </c>
      <c r="G58" s="78" t="str">
        <f>G$4</f>
        <v>Q1-2</v>
      </c>
      <c r="H58" s="78" t="str">
        <f>H$4</f>
        <v>Q1-2</v>
      </c>
      <c r="I58" s="78"/>
      <c r="J58" s="78"/>
      <c r="K58" s="78"/>
      <c r="L58" s="78"/>
    </row>
    <row r="59" spans="1:12" s="46" customFormat="1" ht="15" customHeight="1">
      <c r="A59" s="66" t="s">
        <v>80</v>
      </c>
      <c r="B59" s="64"/>
      <c r="C59" s="60"/>
      <c r="D59" s="60"/>
      <c r="E59" s="79"/>
      <c r="F59" s="79"/>
      <c r="G59" s="79"/>
      <c r="H59" s="79"/>
      <c r="I59" s="79"/>
      <c r="J59" s="79"/>
      <c r="K59" s="79"/>
      <c r="L59" s="79"/>
    </row>
    <row r="60" spans="5:12" ht="1.5" customHeight="1">
      <c r="E60" s="80"/>
      <c r="F60" s="80"/>
      <c r="G60" s="80"/>
      <c r="H60" s="80"/>
      <c r="I60" s="80"/>
      <c r="J60" s="80"/>
      <c r="K60" s="80"/>
      <c r="L60" s="80"/>
    </row>
    <row r="61" spans="1:12" ht="24.75" customHeight="1">
      <c r="A61" s="198" t="s">
        <v>33</v>
      </c>
      <c r="B61" s="198"/>
      <c r="C61" s="8"/>
      <c r="D61" s="8"/>
      <c r="E61" s="72">
        <v>5.341</v>
      </c>
      <c r="F61" s="50">
        <v>3.5509999999999993</v>
      </c>
      <c r="G61" s="72">
        <v>18.285</v>
      </c>
      <c r="H61" s="151">
        <v>27.676</v>
      </c>
      <c r="I61" s="147">
        <v>43.679</v>
      </c>
      <c r="J61" s="157"/>
      <c r="K61" s="50"/>
      <c r="L61" s="50">
        <v>63.530000000000015</v>
      </c>
    </row>
    <row r="62" spans="1:12" ht="15" customHeight="1">
      <c r="A62" s="200" t="s">
        <v>34</v>
      </c>
      <c r="B62" s="200"/>
      <c r="C62" s="23"/>
      <c r="D62" s="23"/>
      <c r="E62" s="73">
        <v>9.85999999999999</v>
      </c>
      <c r="F62" s="49">
        <v>-33.29900000000001</v>
      </c>
      <c r="G62" s="73">
        <v>-58.83500000000001</v>
      </c>
      <c r="H62" s="152">
        <v>-60.63900000000001</v>
      </c>
      <c r="I62" s="148">
        <v>-13.119</v>
      </c>
      <c r="J62" s="128"/>
      <c r="K62" s="49"/>
      <c r="L62" s="49">
        <v>-39.650999999999996</v>
      </c>
    </row>
    <row r="63" spans="1:14" ht="16.5" customHeight="1">
      <c r="A63" s="197" t="s">
        <v>35</v>
      </c>
      <c r="B63" s="197"/>
      <c r="C63" s="25"/>
      <c r="D63" s="25"/>
      <c r="E63" s="77">
        <f>SUM(E61:E62)</f>
        <v>15.20099999999999</v>
      </c>
      <c r="F63" s="142">
        <f>SUM(F61:F62)</f>
        <v>-29.748000000000008</v>
      </c>
      <c r="G63" s="77">
        <f>SUM(G61:G62)</f>
        <v>-40.55000000000001</v>
      </c>
      <c r="H63" s="142">
        <f>SUM(H61:H62)</f>
        <v>-32.96300000000001</v>
      </c>
      <c r="I63" s="77">
        <f>SUM(I61:I62)</f>
        <v>30.560000000000002</v>
      </c>
      <c r="J63" s="154" t="s">
        <v>75</v>
      </c>
      <c r="K63" s="52" t="s">
        <v>58</v>
      </c>
      <c r="L63" s="52">
        <f>SUM(L61:L62)</f>
        <v>23.87900000000002</v>
      </c>
      <c r="N63" s="146"/>
    </row>
    <row r="64" spans="1:12" ht="15" customHeight="1">
      <c r="A64" s="198" t="s">
        <v>85</v>
      </c>
      <c r="B64" s="198"/>
      <c r="C64" s="3"/>
      <c r="D64" s="3"/>
      <c r="E64" s="74">
        <v>-15.964</v>
      </c>
      <c r="F64" s="47">
        <v>-11.024000000000001</v>
      </c>
      <c r="G64" s="74">
        <v>-31.3</v>
      </c>
      <c r="H64" s="153">
        <v>-11.024000000000001</v>
      </c>
      <c r="I64" s="149">
        <v>-41.901</v>
      </c>
      <c r="J64" s="127"/>
      <c r="K64" s="47"/>
      <c r="L64" s="47">
        <v>-61.757000000000005</v>
      </c>
    </row>
    <row r="65" spans="1:12" ht="15" customHeight="1">
      <c r="A65" s="200" t="s">
        <v>86</v>
      </c>
      <c r="B65" s="200"/>
      <c r="C65" s="22"/>
      <c r="D65" s="22"/>
      <c r="E65" s="73"/>
      <c r="F65" s="49">
        <v>5.678</v>
      </c>
      <c r="G65" s="73"/>
      <c r="H65" s="152"/>
      <c r="I65" s="148">
        <v>2.132</v>
      </c>
      <c r="J65" s="128"/>
      <c r="K65" s="49"/>
      <c r="L65" s="49"/>
    </row>
    <row r="66" spans="1:14" ht="16.5" customHeight="1">
      <c r="A66" s="140" t="s">
        <v>87</v>
      </c>
      <c r="B66" s="140"/>
      <c r="C66" s="26"/>
      <c r="D66" s="26"/>
      <c r="E66" s="77">
        <f>SUM(E63:E65)</f>
        <v>-0.7630000000000106</v>
      </c>
      <c r="F66" s="142">
        <f>SUM(F63:F65)</f>
        <v>-35.09400000000001</v>
      </c>
      <c r="G66" s="77">
        <f>SUM(G63:G65)</f>
        <v>-71.85000000000001</v>
      </c>
      <c r="H66" s="142">
        <f>SUM(H63:H65)</f>
        <v>-43.98700000000001</v>
      </c>
      <c r="I66" s="77">
        <f>SUM(I63:I65)</f>
        <v>-9.209000000000001</v>
      </c>
      <c r="J66" s="154" t="s">
        <v>75</v>
      </c>
      <c r="K66" s="52" t="s">
        <v>58</v>
      </c>
      <c r="L66" s="52">
        <f>SUM(L63:L65)</f>
        <v>-37.877999999999986</v>
      </c>
      <c r="N66" s="146"/>
    </row>
    <row r="67" spans="1:12" ht="15" customHeight="1">
      <c r="A67" s="200" t="s">
        <v>36</v>
      </c>
      <c r="B67" s="200"/>
      <c r="C67" s="27"/>
      <c r="D67" s="27"/>
      <c r="E67" s="73"/>
      <c r="F67" s="49"/>
      <c r="G67" s="73"/>
      <c r="H67" s="152"/>
      <c r="I67" s="148"/>
      <c r="J67" s="128"/>
      <c r="K67" s="49"/>
      <c r="L67" s="49"/>
    </row>
    <row r="68" spans="1:14" ht="16.5" customHeight="1">
      <c r="A68" s="197" t="s">
        <v>37</v>
      </c>
      <c r="B68" s="197"/>
      <c r="C68" s="9"/>
      <c r="D68" s="9"/>
      <c r="E68" s="77">
        <f>SUM(E66:E67)</f>
        <v>-0.7630000000000106</v>
      </c>
      <c r="F68" s="142">
        <f>SUM(F66:F67)</f>
        <v>-35.09400000000001</v>
      </c>
      <c r="G68" s="77">
        <f>SUM(G66:G67)</f>
        <v>-71.85000000000001</v>
      </c>
      <c r="H68" s="142">
        <f>SUM(H66:H67)</f>
        <v>-43.98700000000001</v>
      </c>
      <c r="I68" s="77">
        <f>SUM(I66:I67)</f>
        <v>-9.209000000000001</v>
      </c>
      <c r="J68" s="154" t="s">
        <v>75</v>
      </c>
      <c r="K68" s="52" t="s">
        <v>58</v>
      </c>
      <c r="L68" s="52">
        <f>SUM(L66:L67)</f>
        <v>-37.877999999999986</v>
      </c>
      <c r="N68" s="146"/>
    </row>
    <row r="69" spans="1:12" ht="15" customHeight="1">
      <c r="A69" s="198" t="s">
        <v>38</v>
      </c>
      <c r="B69" s="198"/>
      <c r="C69" s="3"/>
      <c r="D69" s="3"/>
      <c r="E69" s="74">
        <v>-35.256</v>
      </c>
      <c r="F69" s="47">
        <v>-15.808</v>
      </c>
      <c r="G69" s="74">
        <v>-6.585</v>
      </c>
      <c r="H69" s="153">
        <v>0.209</v>
      </c>
      <c r="I69" s="149">
        <v>-2.1900000000000013</v>
      </c>
      <c r="J69" s="127"/>
      <c r="K69" s="47"/>
      <c r="L69" s="47">
        <v>39.984</v>
      </c>
    </row>
    <row r="70" spans="1:12" ht="15" customHeight="1">
      <c r="A70" s="198" t="s">
        <v>39</v>
      </c>
      <c r="B70" s="198"/>
      <c r="C70" s="3"/>
      <c r="D70" s="3"/>
      <c r="E70" s="74">
        <v>35</v>
      </c>
      <c r="F70" s="47"/>
      <c r="G70" s="74">
        <v>35</v>
      </c>
      <c r="H70" s="153"/>
      <c r="I70" s="149"/>
      <c r="J70" s="127"/>
      <c r="K70" s="47"/>
      <c r="L70" s="47"/>
    </row>
    <row r="71" spans="1:12" ht="15" customHeight="1">
      <c r="A71" s="198" t="s">
        <v>40</v>
      </c>
      <c r="B71" s="198"/>
      <c r="C71" s="3"/>
      <c r="D71" s="3"/>
      <c r="E71" s="74"/>
      <c r="F71" s="47"/>
      <c r="G71" s="74"/>
      <c r="H71" s="153"/>
      <c r="I71" s="149"/>
      <c r="J71" s="127"/>
      <c r="K71" s="47"/>
      <c r="L71" s="47"/>
    </row>
    <row r="72" spans="1:12" ht="15" customHeight="1">
      <c r="A72" s="200" t="s">
        <v>41</v>
      </c>
      <c r="B72" s="200"/>
      <c r="C72" s="22"/>
      <c r="D72" s="22"/>
      <c r="E72" s="73"/>
      <c r="F72" s="49"/>
      <c r="G72" s="73"/>
      <c r="H72" s="152"/>
      <c r="I72" s="148"/>
      <c r="J72" s="128"/>
      <c r="K72" s="49"/>
      <c r="L72" s="49"/>
    </row>
    <row r="73" spans="1:14" ht="16.5" customHeight="1">
      <c r="A73" s="33" t="s">
        <v>42</v>
      </c>
      <c r="B73" s="33"/>
      <c r="C73" s="20"/>
      <c r="D73" s="20"/>
      <c r="E73" s="81">
        <f>SUM(E69:E72)</f>
        <v>-0.2560000000000002</v>
      </c>
      <c r="F73" s="158">
        <f>SUM(F69:F72)</f>
        <v>-15.808</v>
      </c>
      <c r="G73" s="81">
        <f>SUM(G69:G72)</f>
        <v>28.415</v>
      </c>
      <c r="H73" s="124">
        <f>SUM(H69:H72)</f>
        <v>0.209</v>
      </c>
      <c r="I73" s="81">
        <f>SUM(I69:I72)</f>
        <v>-2.1900000000000013</v>
      </c>
      <c r="J73" s="165" t="s">
        <v>75</v>
      </c>
      <c r="K73" s="134" t="s">
        <v>58</v>
      </c>
      <c r="L73" s="51">
        <f>SUM(L69:L72)</f>
        <v>39.984</v>
      </c>
      <c r="N73" s="146"/>
    </row>
    <row r="74" spans="1:14" ht="16.5" customHeight="1">
      <c r="A74" s="197" t="s">
        <v>43</v>
      </c>
      <c r="B74" s="197"/>
      <c r="C74" s="9"/>
      <c r="D74" s="9"/>
      <c r="E74" s="77">
        <f>SUM(E73+E68)</f>
        <v>-1.0190000000000108</v>
      </c>
      <c r="F74" s="142">
        <f>F73+F68</f>
        <v>-50.90200000000001</v>
      </c>
      <c r="G74" s="77">
        <f>SUM(G73+G68)</f>
        <v>-43.43500000000001</v>
      </c>
      <c r="H74" s="142">
        <f>SUM(H73+H68)</f>
        <v>-43.778000000000006</v>
      </c>
      <c r="I74" s="77">
        <f>SUM(I73+I68)</f>
        <v>-11.399000000000003</v>
      </c>
      <c r="J74" s="154" t="s">
        <v>75</v>
      </c>
      <c r="K74" s="52" t="s">
        <v>58</v>
      </c>
      <c r="L74" s="52">
        <f>SUM(L73+L68)</f>
        <v>2.106000000000016</v>
      </c>
      <c r="N74" s="146"/>
    </row>
    <row r="75" spans="1:12" ht="15" customHeight="1">
      <c r="A75" s="9"/>
      <c r="B75" s="9"/>
      <c r="C75" s="9"/>
      <c r="D75" s="9"/>
      <c r="E75" s="48"/>
      <c r="F75" s="48"/>
      <c r="G75" s="48"/>
      <c r="H75" s="48"/>
      <c r="I75" s="48"/>
      <c r="J75" s="48"/>
      <c r="K75" s="48"/>
      <c r="L75" s="48"/>
    </row>
    <row r="76" spans="1:12" ht="12.75" customHeight="1">
      <c r="A76" s="66"/>
      <c r="B76" s="55"/>
      <c r="C76" s="57"/>
      <c r="D76" s="57"/>
      <c r="E76" s="58">
        <f>E$3</f>
        <v>2012</v>
      </c>
      <c r="F76" s="58">
        <f aca="true" t="shared" si="9" ref="F76:L76">F$3</f>
        <v>2011</v>
      </c>
      <c r="G76" s="58">
        <f>G$3</f>
        <v>2012</v>
      </c>
      <c r="H76" s="58">
        <f>H$3</f>
        <v>2011</v>
      </c>
      <c r="I76" s="58">
        <f t="shared" si="9"/>
        <v>2011</v>
      </c>
      <c r="J76" s="58">
        <f t="shared" si="9"/>
        <v>2010</v>
      </c>
      <c r="K76" s="58">
        <f t="shared" si="9"/>
        <v>2009</v>
      </c>
      <c r="L76" s="58">
        <f t="shared" si="9"/>
        <v>2008</v>
      </c>
    </row>
    <row r="77" spans="1:12" ht="12.75" customHeight="1">
      <c r="A77" s="59"/>
      <c r="B77" s="59"/>
      <c r="C77" s="57"/>
      <c r="D77" s="57"/>
      <c r="E77" s="58" t="str">
        <f>E$4</f>
        <v>Q2</v>
      </c>
      <c r="F77" s="58" t="str">
        <f>F$4</f>
        <v>Q2</v>
      </c>
      <c r="G77" s="58" t="str">
        <f>G$4</f>
        <v>Q1-2</v>
      </c>
      <c r="H77" s="58" t="str">
        <f>H$4</f>
        <v>Q1-2</v>
      </c>
      <c r="I77" s="58"/>
      <c r="J77" s="58"/>
      <c r="K77" s="58"/>
      <c r="L77" s="58"/>
    </row>
    <row r="78" spans="1:12" s="46" customFormat="1" ht="15" customHeight="1">
      <c r="A78" s="66" t="s">
        <v>56</v>
      </c>
      <c r="B78" s="64"/>
      <c r="C78" s="56"/>
      <c r="D78" s="60"/>
      <c r="E78" s="62"/>
      <c r="F78" s="62"/>
      <c r="G78" s="62"/>
      <c r="H78" s="62"/>
      <c r="I78" s="62"/>
      <c r="J78" s="62"/>
      <c r="K78" s="62"/>
      <c r="L78" s="62"/>
    </row>
    <row r="79" ht="1.5" customHeight="1"/>
    <row r="80" spans="1:12" ht="15" customHeight="1">
      <c r="A80" s="198" t="s">
        <v>44</v>
      </c>
      <c r="B80" s="198"/>
      <c r="C80" s="6"/>
      <c r="D80" s="6"/>
      <c r="E80" s="67">
        <f>IF(E7=0,"",IF(E14=0,"",(E14/E7))*100)</f>
        <v>0.20888799293742816</v>
      </c>
      <c r="F80" s="53">
        <f>IF(F14=0,"-",IF(F7=0,"-",F14/F7))*100</f>
        <v>-1.5342669340341601</v>
      </c>
      <c r="G80" s="118">
        <f>IF(G14=0,"-",IF(G7=0,"-",G14/G7))*100</f>
        <v>1.5649487814295693</v>
      </c>
      <c r="H80" s="109">
        <f>IF(H7=0,"",IF(H14=0,"",(H14/H7))*100)</f>
        <v>4.20292603630453</v>
      </c>
      <c r="I80" s="118">
        <f>IF(I14=0,"-",IF(I7=0,"-",I14/I7))*100</f>
        <v>2.6282087413829416</v>
      </c>
      <c r="J80" s="162">
        <f>IF(J14=0,"-",IF(J7=0,"-",J14/J7))*100</f>
        <v>5.592194902108746</v>
      </c>
      <c r="K80" s="53">
        <f>IF(K14=0,"-",IF(K7=0,"-",K14/K7)*100)</f>
        <v>6.996652043407993</v>
      </c>
      <c r="L80" s="53">
        <f>IF(L14=0,"-",IF(L7=0,"-",L14/L7)*100)</f>
        <v>14.702753345161652</v>
      </c>
    </row>
    <row r="81" spans="1:13" ht="15" customHeight="1">
      <c r="A81" s="198" t="s">
        <v>45</v>
      </c>
      <c r="B81" s="198"/>
      <c r="C81" s="6"/>
      <c r="D81" s="6"/>
      <c r="E81" s="67">
        <f aca="true" t="shared" si="10" ref="E81:L81">IF(E20=0,"-",IF(E7=0,"-",E20/E7)*100)</f>
        <v>-2.1771620428620118</v>
      </c>
      <c r="F81" s="53">
        <f t="shared" si="10"/>
        <v>-4.312666990858861</v>
      </c>
      <c r="G81" s="118">
        <f t="shared" si="10"/>
        <v>-0.9619097372067218</v>
      </c>
      <c r="H81" s="109">
        <f t="shared" si="10"/>
        <v>1.1379030073150962</v>
      </c>
      <c r="I81" s="118">
        <f t="shared" si="10"/>
        <v>-0.6091414474417317</v>
      </c>
      <c r="J81" s="162">
        <f t="shared" si="10"/>
        <v>2.657422546430214</v>
      </c>
      <c r="K81" s="53">
        <f t="shared" si="10"/>
        <v>4.397367813438009</v>
      </c>
      <c r="L81" s="53">
        <f t="shared" si="10"/>
        <v>11.01887155059696</v>
      </c>
      <c r="M81" s="44"/>
    </row>
    <row r="82" spans="1:13" ht="15" customHeight="1">
      <c r="A82" s="198" t="s">
        <v>46</v>
      </c>
      <c r="B82" s="198"/>
      <c r="C82" s="7"/>
      <c r="D82" s="7"/>
      <c r="E82" s="67" t="s">
        <v>58</v>
      </c>
      <c r="F82" s="54" t="s">
        <v>58</v>
      </c>
      <c r="G82" s="67" t="s">
        <v>58</v>
      </c>
      <c r="H82" s="109" t="s">
        <v>58</v>
      </c>
      <c r="I82" s="119">
        <f>IF((I47=0),"-",(I24/((I47+J47)/2)*100))</f>
        <v>-0.3838740128222198</v>
      </c>
      <c r="J82" s="166" t="s">
        <v>75</v>
      </c>
      <c r="K82" s="54" t="s">
        <v>75</v>
      </c>
      <c r="L82" s="54">
        <v>12.1</v>
      </c>
      <c r="M82" s="44"/>
    </row>
    <row r="83" spans="1:13" ht="15" customHeight="1">
      <c r="A83" s="198" t="s">
        <v>47</v>
      </c>
      <c r="B83" s="198"/>
      <c r="C83" s="7"/>
      <c r="D83" s="7"/>
      <c r="E83" s="67" t="s">
        <v>58</v>
      </c>
      <c r="F83" s="54" t="s">
        <v>58</v>
      </c>
      <c r="G83" s="67" t="s">
        <v>58</v>
      </c>
      <c r="H83" s="109" t="s">
        <v>58</v>
      </c>
      <c r="I83" s="119">
        <f>IF((I47=0),"-",((I17+I18)/((I47+I48+I49+I51+J47+J48+J49+J51)/2)*100))</f>
        <v>2.42945040731893</v>
      </c>
      <c r="J83" s="166" t="s">
        <v>75</v>
      </c>
      <c r="K83" s="54" t="s">
        <v>75</v>
      </c>
      <c r="L83" s="54">
        <v>11.5</v>
      </c>
      <c r="M83" s="44"/>
    </row>
    <row r="84" spans="1:13" ht="15" customHeight="1">
      <c r="A84" s="198" t="s">
        <v>48</v>
      </c>
      <c r="B84" s="198"/>
      <c r="C84" s="6"/>
      <c r="D84" s="6"/>
      <c r="E84" s="71" t="s">
        <v>58</v>
      </c>
      <c r="F84" s="100" t="s">
        <v>58</v>
      </c>
      <c r="G84" s="120">
        <f>IF(G47=0,"-",((G47+G48)/G55*100))</f>
        <v>57.073232767165514</v>
      </c>
      <c r="H84" s="167">
        <f>IF(H47=0,"-",((H47+H48)/H55*100))</f>
        <v>60.69438793589963</v>
      </c>
      <c r="I84" s="120">
        <f>IF(I47=0,"-",((I47+I48)/I55*100))</f>
        <v>56.78091727136268</v>
      </c>
      <c r="J84" s="167">
        <f>IF(J47=0,"-",((J47+J48)/J55*100))</f>
        <v>59.58542282147267</v>
      </c>
      <c r="K84" s="100" t="s">
        <v>75</v>
      </c>
      <c r="L84" s="100">
        <f>IF(L47=0,"-",((L47+L48)/L55*100))</f>
        <v>49.2516500445194</v>
      </c>
      <c r="M84" s="44"/>
    </row>
    <row r="85" spans="1:13" ht="15" customHeight="1">
      <c r="A85" s="198" t="s">
        <v>49</v>
      </c>
      <c r="B85" s="198"/>
      <c r="C85" s="6"/>
      <c r="D85" s="6"/>
      <c r="E85" s="68" t="s">
        <v>58</v>
      </c>
      <c r="F85" s="1" t="s">
        <v>58</v>
      </c>
      <c r="G85" s="121">
        <f aca="true" t="shared" si="11" ref="G85:L85">IF((G51+G49-G43-G41-G37)=0,"-",(G51+G49-G43-G41-G37))</f>
        <v>345.47299999999996</v>
      </c>
      <c r="H85" s="168">
        <f t="shared" si="11"/>
        <v>346.295</v>
      </c>
      <c r="I85" s="121">
        <f t="shared" si="11"/>
        <v>308.603</v>
      </c>
      <c r="J85" s="168">
        <f t="shared" si="11"/>
        <v>300.132</v>
      </c>
      <c r="K85" s="1" t="str">
        <f t="shared" si="11"/>
        <v>-</v>
      </c>
      <c r="L85" s="1">
        <f t="shared" si="11"/>
        <v>383.50300000000004</v>
      </c>
      <c r="M85" s="44"/>
    </row>
    <row r="86" spans="1:12" ht="15" customHeight="1">
      <c r="A86" s="198" t="s">
        <v>50</v>
      </c>
      <c r="B86" s="198"/>
      <c r="C86" s="3"/>
      <c r="D86" s="3"/>
      <c r="E86" s="69" t="s">
        <v>58</v>
      </c>
      <c r="F86" s="2" t="s">
        <v>58</v>
      </c>
      <c r="G86" s="122">
        <f>IF((G47=0),"-",((G51+G49)/(G47+G48)))</f>
        <v>0.452821013585692</v>
      </c>
      <c r="H86" s="169">
        <f>IF((H47=0),"-",((H51+H49)/(H47+H48)))</f>
        <v>0.4800329225670953</v>
      </c>
      <c r="I86" s="122">
        <f>IF((I47=0),"-",((I51+I49)/(I47+I48)))</f>
        <v>0.4821962765316298</v>
      </c>
      <c r="J86" s="169">
        <f>IF((J47=0),"-",((J51+J49)/(J47+J48)))</f>
        <v>0.4836378499897813</v>
      </c>
      <c r="K86" s="2" t="s">
        <v>75</v>
      </c>
      <c r="L86" s="2">
        <f>IF((L47=0),"-",((L51+L49)/(L47+L48)))</f>
        <v>0.9272681620354871</v>
      </c>
    </row>
    <row r="87" spans="1:12" ht="15" customHeight="1">
      <c r="A87" s="200" t="s">
        <v>51</v>
      </c>
      <c r="B87" s="200"/>
      <c r="C87" s="22"/>
      <c r="D87" s="22"/>
      <c r="E87" s="70" t="s">
        <v>58</v>
      </c>
      <c r="F87" s="18" t="s">
        <v>58</v>
      </c>
      <c r="G87" s="123" t="s">
        <v>58</v>
      </c>
      <c r="H87" s="170" t="s">
        <v>58</v>
      </c>
      <c r="I87" s="123">
        <v>457</v>
      </c>
      <c r="J87" s="170">
        <v>420</v>
      </c>
      <c r="K87" s="18">
        <v>405</v>
      </c>
      <c r="L87" s="18">
        <v>253</v>
      </c>
    </row>
    <row r="88" spans="1:12" ht="15" customHeight="1">
      <c r="A88" s="4" t="s">
        <v>98</v>
      </c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</row>
    <row r="89" spans="1:12" ht="15" customHeight="1">
      <c r="A89" s="5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</row>
    <row r="90" spans="1:12" ht="15" customHeight="1">
      <c r="A90" s="5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</row>
    <row r="91" spans="1:12" ht="10.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</row>
    <row r="92" spans="1:12" ht="10.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</row>
    <row r="93" spans="1:12" ht="10.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</row>
    <row r="94" spans="1:12" ht="10.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</row>
    <row r="95" spans="1:12" ht="10.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</row>
    <row r="96" spans="1:12" ht="10.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</row>
    <row r="97" spans="1:12" ht="10.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</row>
    <row r="98" spans="1:12" ht="10.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</row>
    <row r="99" spans="1:12" ht="10.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</row>
    <row r="100" spans="1:12" ht="10.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</row>
    <row r="101" spans="1:12" ht="10.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</row>
    <row r="102" spans="1:12" ht="10.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</row>
  </sheetData>
  <sheetProtection/>
  <mergeCells count="21">
    <mergeCell ref="A84:B84"/>
    <mergeCell ref="A67:B67"/>
    <mergeCell ref="A87:B87"/>
    <mergeCell ref="A70:B70"/>
    <mergeCell ref="A71:B71"/>
    <mergeCell ref="A72:B72"/>
    <mergeCell ref="A74:B74"/>
    <mergeCell ref="A80:B80"/>
    <mergeCell ref="A81:B81"/>
    <mergeCell ref="A82:B82"/>
    <mergeCell ref="A83:B83"/>
    <mergeCell ref="A68:B68"/>
    <mergeCell ref="A85:B85"/>
    <mergeCell ref="A86:B86"/>
    <mergeCell ref="A69:B69"/>
    <mergeCell ref="A1:L1"/>
    <mergeCell ref="A61:B61"/>
    <mergeCell ref="A62:B62"/>
    <mergeCell ref="A63:B63"/>
    <mergeCell ref="A64:B64"/>
    <mergeCell ref="A65:B6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2" width="9.7109375" style="0" customWidth="1"/>
  </cols>
  <sheetData>
    <row r="1" spans="1:12" ht="18" customHeight="1">
      <c r="A1" s="199" t="s">
        <v>52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ht="15" customHeight="1">
      <c r="A2" s="30" t="s">
        <v>0</v>
      </c>
      <c r="B2" s="12"/>
      <c r="C2" s="12"/>
      <c r="D2" s="12"/>
      <c r="E2" s="13"/>
      <c r="F2" s="13"/>
      <c r="G2" s="44"/>
      <c r="H2" s="44"/>
      <c r="I2" s="13"/>
      <c r="J2" s="13"/>
      <c r="K2" s="14"/>
      <c r="L2" s="14"/>
    </row>
    <row r="3" spans="1:12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2008</v>
      </c>
    </row>
    <row r="4" spans="1:12" ht="12.75" customHeight="1">
      <c r="A4" s="59"/>
      <c r="B4" s="59"/>
      <c r="C4" s="60"/>
      <c r="D4" s="57"/>
      <c r="E4" s="58" t="s">
        <v>119</v>
      </c>
      <c r="F4" s="58" t="s">
        <v>119</v>
      </c>
      <c r="G4" s="58" t="s">
        <v>120</v>
      </c>
      <c r="H4" s="58" t="s">
        <v>120</v>
      </c>
      <c r="I4" s="58"/>
      <c r="J4" s="58"/>
      <c r="K4" s="58"/>
      <c r="L4" s="58"/>
    </row>
    <row r="5" spans="1:12" s="16" customFormat="1" ht="12.75" customHeight="1">
      <c r="A5" s="56" t="s">
        <v>1</v>
      </c>
      <c r="B5" s="63"/>
      <c r="C5" s="60"/>
      <c r="D5" s="60" t="s">
        <v>57</v>
      </c>
      <c r="E5" s="62"/>
      <c r="F5" s="62" t="s">
        <v>55</v>
      </c>
      <c r="G5" s="62"/>
      <c r="H5" s="62" t="s">
        <v>55</v>
      </c>
      <c r="I5" s="62" t="s">
        <v>55</v>
      </c>
      <c r="J5" s="62" t="s">
        <v>55</v>
      </c>
      <c r="K5" s="62"/>
      <c r="L5" s="62"/>
    </row>
    <row r="6" ht="1.5" customHeight="1"/>
    <row r="7" spans="1:14" ht="15" customHeight="1">
      <c r="A7" s="28" t="s">
        <v>2</v>
      </c>
      <c r="B7" s="6"/>
      <c r="C7" s="6"/>
      <c r="D7" s="6"/>
      <c r="E7" s="75">
        <v>61.14099999999999</v>
      </c>
      <c r="F7" s="52">
        <v>71.69699999999999</v>
      </c>
      <c r="G7" s="75">
        <v>141.642</v>
      </c>
      <c r="H7" s="110">
        <v>169.7</v>
      </c>
      <c r="I7" s="75">
        <v>323.739</v>
      </c>
      <c r="J7" s="110">
        <v>406.987</v>
      </c>
      <c r="K7" s="52">
        <v>390.03200000000004</v>
      </c>
      <c r="L7" s="52">
        <v>390.877</v>
      </c>
      <c r="M7" s="38"/>
      <c r="N7" s="38"/>
    </row>
    <row r="8" spans="1:14" ht="15" customHeight="1">
      <c r="A8" s="28" t="s">
        <v>3</v>
      </c>
      <c r="B8" s="3"/>
      <c r="C8" s="3"/>
      <c r="D8" s="3"/>
      <c r="E8" s="74">
        <v>-59.90800000000001</v>
      </c>
      <c r="F8" s="47">
        <v>-72.74900000000002</v>
      </c>
      <c r="G8" s="74">
        <v>-129.669</v>
      </c>
      <c r="H8" s="153">
        <v>-163.794</v>
      </c>
      <c r="I8" s="74">
        <v>-323.683</v>
      </c>
      <c r="J8" s="153">
        <v>-356.616</v>
      </c>
      <c r="K8" s="47">
        <v>-334.2</v>
      </c>
      <c r="L8" s="47">
        <v>-343.84000000000003</v>
      </c>
      <c r="M8" s="38"/>
      <c r="N8" s="38"/>
    </row>
    <row r="9" spans="1:14" ht="15" customHeight="1">
      <c r="A9" s="28" t="s">
        <v>4</v>
      </c>
      <c r="B9" s="3"/>
      <c r="C9" s="3"/>
      <c r="D9" s="3"/>
      <c r="E9" s="74"/>
      <c r="F9" s="47"/>
      <c r="G9" s="74"/>
      <c r="H9" s="153"/>
      <c r="I9" s="74"/>
      <c r="J9" s="153"/>
      <c r="K9" s="47"/>
      <c r="L9" s="47">
        <v>-0.65</v>
      </c>
      <c r="M9" s="38"/>
      <c r="N9" s="38"/>
    </row>
    <row r="10" spans="1:14" ht="15" customHeight="1">
      <c r="A10" s="28" t="s">
        <v>5</v>
      </c>
      <c r="B10" s="3"/>
      <c r="C10" s="3"/>
      <c r="D10" s="3"/>
      <c r="E10" s="74"/>
      <c r="F10" s="47"/>
      <c r="G10" s="74"/>
      <c r="H10" s="153"/>
      <c r="I10" s="74"/>
      <c r="J10" s="153"/>
      <c r="K10" s="47"/>
      <c r="L10" s="47"/>
      <c r="M10" s="38"/>
      <c r="N10" s="38"/>
    </row>
    <row r="11" spans="1:14" ht="15" customHeight="1">
      <c r="A11" s="29" t="s">
        <v>6</v>
      </c>
      <c r="B11" s="22"/>
      <c r="C11" s="22"/>
      <c r="D11" s="22"/>
      <c r="E11" s="73"/>
      <c r="F11" s="49"/>
      <c r="G11" s="73"/>
      <c r="H11" s="152"/>
      <c r="I11" s="73"/>
      <c r="J11" s="152"/>
      <c r="K11" s="49"/>
      <c r="L11" s="49"/>
      <c r="M11" s="38"/>
      <c r="N11" s="38"/>
    </row>
    <row r="12" spans="1:14" ht="15" customHeight="1">
      <c r="A12" s="10" t="s">
        <v>7</v>
      </c>
      <c r="B12" s="10"/>
      <c r="C12" s="10"/>
      <c r="D12" s="10"/>
      <c r="E12" s="75">
        <f>SUM(E7:E11)</f>
        <v>1.2329999999999828</v>
      </c>
      <c r="F12" s="52">
        <f aca="true" t="shared" si="0" ref="F12:L12">SUM(F7:F11)</f>
        <v>-1.0520000000000351</v>
      </c>
      <c r="G12" s="75">
        <f>SUM(G7:G11)</f>
        <v>11.972999999999985</v>
      </c>
      <c r="H12" s="110">
        <f>SUM(H7:H11)</f>
        <v>5.9059999999999775</v>
      </c>
      <c r="I12" s="75">
        <f>SUM(I7:I11)</f>
        <v>0.055999999999983174</v>
      </c>
      <c r="J12" s="110">
        <f>SUM(J7:J11)</f>
        <v>50.37100000000004</v>
      </c>
      <c r="K12" s="52">
        <f t="shared" si="0"/>
        <v>55.83200000000005</v>
      </c>
      <c r="L12" s="52">
        <f t="shared" si="0"/>
        <v>46.38699999999998</v>
      </c>
      <c r="M12" s="38"/>
      <c r="N12" s="38"/>
    </row>
    <row r="13" spans="1:14" ht="15" customHeight="1">
      <c r="A13" s="29" t="s">
        <v>73</v>
      </c>
      <c r="B13" s="22"/>
      <c r="C13" s="22"/>
      <c r="D13" s="22"/>
      <c r="E13" s="73">
        <v>-0.5269999999999999</v>
      </c>
      <c r="F13" s="49">
        <v>-1.027</v>
      </c>
      <c r="G13" s="73">
        <v>-1.08</v>
      </c>
      <c r="H13" s="152">
        <v>-2.129</v>
      </c>
      <c r="I13" s="73">
        <v>-4.633</v>
      </c>
      <c r="J13" s="152">
        <v>-4.391</v>
      </c>
      <c r="K13" s="49">
        <v>-4.9990000000000006</v>
      </c>
      <c r="L13" s="49">
        <v>-5.787</v>
      </c>
      <c r="M13" s="38"/>
      <c r="N13" s="38"/>
    </row>
    <row r="14" spans="1:14" ht="15" customHeight="1">
      <c r="A14" s="10" t="s">
        <v>8</v>
      </c>
      <c r="B14" s="10"/>
      <c r="C14" s="10"/>
      <c r="D14" s="10"/>
      <c r="E14" s="75">
        <f>SUM(E12:E13)</f>
        <v>0.7059999999999829</v>
      </c>
      <c r="F14" s="52">
        <f aca="true" t="shared" si="1" ref="F14:L14">SUM(F12:F13)</f>
        <v>-2.0790000000000353</v>
      </c>
      <c r="G14" s="75">
        <f>SUM(G12:G13)</f>
        <v>10.892999999999985</v>
      </c>
      <c r="H14" s="110">
        <f>SUM(H12:H13)</f>
        <v>3.7769999999999775</v>
      </c>
      <c r="I14" s="75">
        <f>SUM(I12:I13)</f>
        <v>-4.577000000000017</v>
      </c>
      <c r="J14" s="110">
        <f>SUM(J12:J13)</f>
        <v>45.98000000000004</v>
      </c>
      <c r="K14" s="52">
        <f t="shared" si="1"/>
        <v>50.83300000000005</v>
      </c>
      <c r="L14" s="52">
        <f t="shared" si="1"/>
        <v>40.59999999999998</v>
      </c>
      <c r="M14" s="38"/>
      <c r="N14" s="38"/>
    </row>
    <row r="15" spans="1:14" ht="15" customHeight="1">
      <c r="A15" s="28" t="s">
        <v>9</v>
      </c>
      <c r="B15" s="4"/>
      <c r="C15" s="4"/>
      <c r="D15" s="4"/>
      <c r="E15" s="74"/>
      <c r="F15" s="47"/>
      <c r="G15" s="74"/>
      <c r="H15" s="153"/>
      <c r="I15" s="74"/>
      <c r="J15" s="153"/>
      <c r="K15" s="47"/>
      <c r="L15" s="47"/>
      <c r="M15" s="38"/>
      <c r="N15" s="38"/>
    </row>
    <row r="16" spans="1:14" ht="15" customHeight="1">
      <c r="A16" s="29" t="s">
        <v>10</v>
      </c>
      <c r="B16" s="22"/>
      <c r="C16" s="22"/>
      <c r="D16" s="22"/>
      <c r="E16" s="73"/>
      <c r="F16" s="49"/>
      <c r="G16" s="73"/>
      <c r="H16" s="152"/>
      <c r="I16" s="73"/>
      <c r="J16" s="152"/>
      <c r="K16" s="49"/>
      <c r="L16" s="49"/>
      <c r="M16" s="38"/>
      <c r="N16" s="38"/>
    </row>
    <row r="17" spans="1:14" ht="15" customHeight="1">
      <c r="A17" s="10" t="s">
        <v>11</v>
      </c>
      <c r="B17" s="10"/>
      <c r="C17" s="10"/>
      <c r="D17" s="10"/>
      <c r="E17" s="75">
        <f>SUM(E14:E16)</f>
        <v>0.7059999999999829</v>
      </c>
      <c r="F17" s="52">
        <f aca="true" t="shared" si="2" ref="F17:L17">SUM(F14:F16)</f>
        <v>-2.0790000000000353</v>
      </c>
      <c r="G17" s="75">
        <f>SUM(G14:G16)</f>
        <v>10.892999999999985</v>
      </c>
      <c r="H17" s="110">
        <f>SUM(H14:H16)</f>
        <v>3.7769999999999775</v>
      </c>
      <c r="I17" s="75">
        <f>SUM(I14:I16)</f>
        <v>-4.577000000000017</v>
      </c>
      <c r="J17" s="110">
        <f>SUM(J14:J16)</f>
        <v>45.98000000000004</v>
      </c>
      <c r="K17" s="52">
        <f t="shared" si="2"/>
        <v>50.83300000000005</v>
      </c>
      <c r="L17" s="52">
        <f t="shared" si="2"/>
        <v>40.59999999999998</v>
      </c>
      <c r="M17" s="38"/>
      <c r="N17" s="38"/>
    </row>
    <row r="18" spans="1:14" ht="15" customHeight="1">
      <c r="A18" s="28" t="s">
        <v>12</v>
      </c>
      <c r="B18" s="3"/>
      <c r="C18" s="3"/>
      <c r="D18" s="3"/>
      <c r="E18" s="74"/>
      <c r="F18" s="47">
        <v>0.13</v>
      </c>
      <c r="G18" s="74"/>
      <c r="H18" s="153">
        <v>0.5509999999999999</v>
      </c>
      <c r="I18" s="74">
        <v>6.274</v>
      </c>
      <c r="J18" s="153">
        <v>0.981</v>
      </c>
      <c r="K18" s="47"/>
      <c r="L18" s="47"/>
      <c r="M18" s="38"/>
      <c r="N18" s="38"/>
    </row>
    <row r="19" spans="1:14" ht="15" customHeight="1">
      <c r="A19" s="29" t="s">
        <v>13</v>
      </c>
      <c r="B19" s="22"/>
      <c r="C19" s="22"/>
      <c r="D19" s="22"/>
      <c r="E19" s="73">
        <v>-0.2490000000000001</v>
      </c>
      <c r="F19" s="49">
        <v>-0.963</v>
      </c>
      <c r="G19" s="73">
        <v>-1.089</v>
      </c>
      <c r="H19" s="152">
        <v>-1.803</v>
      </c>
      <c r="I19" s="73">
        <v>-3.384</v>
      </c>
      <c r="J19" s="152">
        <v>-1.638</v>
      </c>
      <c r="K19" s="49">
        <v>-10.51</v>
      </c>
      <c r="L19" s="49">
        <v>-5.734</v>
      </c>
      <c r="M19" s="38"/>
      <c r="N19" s="38"/>
    </row>
    <row r="20" spans="1:14" ht="15" customHeight="1">
      <c r="A20" s="10" t="s">
        <v>14</v>
      </c>
      <c r="B20" s="10"/>
      <c r="C20" s="10"/>
      <c r="D20" s="10"/>
      <c r="E20" s="75">
        <f>SUM(E17:E19)</f>
        <v>0.45699999999998275</v>
      </c>
      <c r="F20" s="52">
        <f aca="true" t="shared" si="3" ref="F20:L20">SUM(F17:F19)</f>
        <v>-2.9120000000000354</v>
      </c>
      <c r="G20" s="75">
        <f>SUM(G17:G19)</f>
        <v>9.803999999999984</v>
      </c>
      <c r="H20" s="110">
        <f>SUM(H17:H19)</f>
        <v>2.5249999999999773</v>
      </c>
      <c r="I20" s="75">
        <f>SUM(I17:I19)</f>
        <v>-1.6870000000000167</v>
      </c>
      <c r="J20" s="110">
        <f>SUM(J17:J19)</f>
        <v>45.32300000000004</v>
      </c>
      <c r="K20" s="52">
        <f t="shared" si="3"/>
        <v>40.32300000000005</v>
      </c>
      <c r="L20" s="52">
        <f t="shared" si="3"/>
        <v>34.86599999999998</v>
      </c>
      <c r="M20" s="38"/>
      <c r="N20" s="38"/>
    </row>
    <row r="21" spans="1:14" ht="15" customHeight="1">
      <c r="A21" s="28" t="s">
        <v>15</v>
      </c>
      <c r="B21" s="3"/>
      <c r="C21" s="3"/>
      <c r="D21" s="3"/>
      <c r="E21" s="74">
        <v>-0.42100000000000026</v>
      </c>
      <c r="F21" s="47">
        <v>0.7859999999999999</v>
      </c>
      <c r="G21" s="74">
        <v>-2.717</v>
      </c>
      <c r="H21" s="153">
        <v>-0.682</v>
      </c>
      <c r="I21" s="74">
        <v>0.829</v>
      </c>
      <c r="J21" s="153">
        <v>-16.029</v>
      </c>
      <c r="K21" s="47">
        <v>-9.482</v>
      </c>
      <c r="L21" s="47">
        <v>-7.880000000000001</v>
      </c>
      <c r="M21" s="38"/>
      <c r="N21" s="38"/>
    </row>
    <row r="22" spans="1:14" ht="15" customHeight="1">
      <c r="A22" s="29" t="s">
        <v>16</v>
      </c>
      <c r="B22" s="24"/>
      <c r="C22" s="24"/>
      <c r="D22" s="24"/>
      <c r="E22" s="73"/>
      <c r="F22" s="49">
        <v>-2.016</v>
      </c>
      <c r="G22" s="73"/>
      <c r="H22" s="152">
        <v>-3.703</v>
      </c>
      <c r="I22" s="73">
        <v>-12.378</v>
      </c>
      <c r="J22" s="152">
        <v>-8.803</v>
      </c>
      <c r="K22" s="49"/>
      <c r="L22" s="49"/>
      <c r="M22" s="38"/>
      <c r="N22" s="38"/>
    </row>
    <row r="23" spans="1:14" ht="15" customHeight="1">
      <c r="A23" s="32" t="s">
        <v>90</v>
      </c>
      <c r="B23" s="11"/>
      <c r="C23" s="11"/>
      <c r="D23" s="11"/>
      <c r="E23" s="75">
        <f>SUM(E20:E22)</f>
        <v>0.03599999999998249</v>
      </c>
      <c r="F23" s="52">
        <f aca="true" t="shared" si="4" ref="F23:L23">SUM(F20:F22)</f>
        <v>-4.142000000000035</v>
      </c>
      <c r="G23" s="75">
        <f>SUM(G20:G22)</f>
        <v>7.086999999999984</v>
      </c>
      <c r="H23" s="110">
        <f>SUM(H20:H22)</f>
        <v>-1.8600000000000225</v>
      </c>
      <c r="I23" s="75">
        <f>SUM(I20:I22)</f>
        <v>-13.236000000000017</v>
      </c>
      <c r="J23" s="110">
        <f>SUM(J20:J22)</f>
        <v>20.491000000000042</v>
      </c>
      <c r="K23" s="52">
        <f t="shared" si="4"/>
        <v>30.84100000000005</v>
      </c>
      <c r="L23" s="52">
        <f t="shared" si="4"/>
        <v>26.985999999999976</v>
      </c>
      <c r="M23" s="38"/>
      <c r="N23" s="38"/>
    </row>
    <row r="24" spans="1:14" ht="15" customHeight="1">
      <c r="A24" s="28" t="s">
        <v>81</v>
      </c>
      <c r="B24" s="3"/>
      <c r="C24" s="3"/>
      <c r="D24" s="3"/>
      <c r="E24" s="74">
        <f aca="true" t="shared" si="5" ref="E24:L24">E23-E25</f>
        <v>0.03599999999998249</v>
      </c>
      <c r="F24" s="47">
        <f t="shared" si="5"/>
        <v>-4.142000000000035</v>
      </c>
      <c r="G24" s="74">
        <f t="shared" si="5"/>
        <v>7.086999999999984</v>
      </c>
      <c r="H24" s="153">
        <f t="shared" si="5"/>
        <v>-1.8600000000000225</v>
      </c>
      <c r="I24" s="74">
        <f>I23-I25</f>
        <v>-13.236000000000017</v>
      </c>
      <c r="J24" s="153">
        <f>J23-J25</f>
        <v>20.491000000000042</v>
      </c>
      <c r="K24" s="47">
        <f t="shared" si="5"/>
        <v>30.84100000000005</v>
      </c>
      <c r="L24" s="47">
        <f t="shared" si="5"/>
        <v>26.985999999999976</v>
      </c>
      <c r="M24" s="38"/>
      <c r="N24" s="38"/>
    </row>
    <row r="25" spans="1:12" ht="15" customHeight="1">
      <c r="A25" s="28" t="s">
        <v>88</v>
      </c>
      <c r="B25" s="3"/>
      <c r="C25" s="3"/>
      <c r="D25" s="3"/>
      <c r="E25" s="74"/>
      <c r="F25" s="47"/>
      <c r="G25" s="74"/>
      <c r="H25" s="153"/>
      <c r="I25" s="74"/>
      <c r="J25" s="153"/>
      <c r="K25" s="47"/>
      <c r="L25" s="47"/>
    </row>
    <row r="26" spans="1:12" ht="10.5" customHeight="1">
      <c r="A26" s="3"/>
      <c r="B26" s="3"/>
      <c r="C26" s="3"/>
      <c r="D26" s="3"/>
      <c r="E26" s="74"/>
      <c r="F26" s="47"/>
      <c r="G26" s="74"/>
      <c r="H26" s="153"/>
      <c r="I26" s="74"/>
      <c r="J26" s="47"/>
      <c r="K26" s="47"/>
      <c r="L26" s="47"/>
    </row>
    <row r="27" spans="1:12" ht="15" customHeight="1">
      <c r="A27" s="178" t="s">
        <v>107</v>
      </c>
      <c r="B27" s="179"/>
      <c r="C27" s="179"/>
      <c r="D27" s="179"/>
      <c r="E27" s="180"/>
      <c r="F27" s="181"/>
      <c r="G27" s="180"/>
      <c r="H27" s="181"/>
      <c r="I27" s="180"/>
      <c r="J27" s="181"/>
      <c r="K27" s="181"/>
      <c r="L27" s="181"/>
    </row>
    <row r="28" spans="1:12" ht="15" customHeight="1">
      <c r="A28" s="183" t="s">
        <v>108</v>
      </c>
      <c r="B28" s="184"/>
      <c r="C28" s="184"/>
      <c r="D28" s="184"/>
      <c r="E28" s="185">
        <f>E14-E27</f>
        <v>0.7059999999999829</v>
      </c>
      <c r="F28" s="186">
        <f aca="true" t="shared" si="6" ref="F28:L28">F14-F27</f>
        <v>-2.0790000000000353</v>
      </c>
      <c r="G28" s="185">
        <f t="shared" si="6"/>
        <v>10.892999999999985</v>
      </c>
      <c r="H28" s="186">
        <f t="shared" si="6"/>
        <v>3.7769999999999775</v>
      </c>
      <c r="I28" s="185">
        <f t="shared" si="6"/>
        <v>-4.577000000000017</v>
      </c>
      <c r="J28" s="186">
        <f t="shared" si="6"/>
        <v>45.98000000000004</v>
      </c>
      <c r="K28" s="186">
        <f t="shared" si="6"/>
        <v>50.83300000000005</v>
      </c>
      <c r="L28" s="186">
        <f t="shared" si="6"/>
        <v>40.59999999999998</v>
      </c>
    </row>
    <row r="29" spans="1:12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</row>
    <row r="30" spans="1:12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L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2008</v>
      </c>
    </row>
    <row r="31" spans="1:12" ht="12.75" customHeight="1">
      <c r="A31" s="59"/>
      <c r="B31" s="59"/>
      <c r="C31" s="60"/>
      <c r="D31" s="57"/>
      <c r="E31" s="78" t="str">
        <f>E$4</f>
        <v>Q2</v>
      </c>
      <c r="F31" s="78" t="str">
        <f>F$4</f>
        <v>Q2</v>
      </c>
      <c r="G31" s="78" t="str">
        <f>G$4</f>
        <v>Q1-2</v>
      </c>
      <c r="H31" s="78" t="str">
        <f>H$4</f>
        <v>Q1-2</v>
      </c>
      <c r="I31" s="78">
        <f>IF(I$4="","",I$4)</f>
      </c>
      <c r="J31" s="78"/>
      <c r="K31" s="78"/>
      <c r="L31" s="78"/>
    </row>
    <row r="32" spans="1:12" s="17" customFormat="1" ht="15" customHeight="1">
      <c r="A32" s="56" t="s">
        <v>79</v>
      </c>
      <c r="B32" s="65"/>
      <c r="C32" s="60"/>
      <c r="D32" s="60"/>
      <c r="E32" s="79"/>
      <c r="F32" s="79"/>
      <c r="G32" s="79"/>
      <c r="H32" s="79"/>
      <c r="I32" s="79"/>
      <c r="J32" s="79"/>
      <c r="K32" s="79">
        <f>IF(K$5=0,"",K$5)</f>
      </c>
      <c r="L32" s="79">
        <f>IF(L$5=0,"",L$5)</f>
      </c>
    </row>
    <row r="33" spans="5:12" ht="1.5" customHeight="1">
      <c r="E33" s="38"/>
      <c r="F33" s="38"/>
      <c r="G33" s="80"/>
      <c r="H33" s="80"/>
      <c r="I33" s="38"/>
      <c r="J33" s="38"/>
      <c r="K33" s="38"/>
      <c r="L33" s="38"/>
    </row>
    <row r="34" spans="1:12" ht="15" customHeight="1">
      <c r="A34" s="28" t="s">
        <v>17</v>
      </c>
      <c r="B34" s="7"/>
      <c r="C34" s="7"/>
      <c r="D34" s="7"/>
      <c r="E34" s="74"/>
      <c r="F34" s="47"/>
      <c r="G34" s="74">
        <v>40.388</v>
      </c>
      <c r="H34" s="153">
        <v>42.107</v>
      </c>
      <c r="I34" s="74">
        <v>40.388</v>
      </c>
      <c r="J34" s="153">
        <v>42.081</v>
      </c>
      <c r="K34" s="47">
        <v>42.339</v>
      </c>
      <c r="L34" s="47">
        <v>42.446000000000005</v>
      </c>
    </row>
    <row r="35" spans="1:12" ht="15" customHeight="1">
      <c r="A35" s="28" t="s">
        <v>18</v>
      </c>
      <c r="B35" s="6"/>
      <c r="C35" s="6"/>
      <c r="D35" s="6"/>
      <c r="E35" s="74"/>
      <c r="F35" s="47"/>
      <c r="G35" s="74">
        <v>1.166</v>
      </c>
      <c r="H35" s="153">
        <v>1.029</v>
      </c>
      <c r="I35" s="74">
        <v>0.993</v>
      </c>
      <c r="J35" s="153">
        <v>1.2639999999999998</v>
      </c>
      <c r="K35" s="47">
        <v>0.8819999999999999</v>
      </c>
      <c r="L35" s="47">
        <v>0.22299999999999998</v>
      </c>
    </row>
    <row r="36" spans="1:12" ht="15" customHeight="1">
      <c r="A36" s="28" t="s">
        <v>82</v>
      </c>
      <c r="B36" s="6"/>
      <c r="C36" s="6"/>
      <c r="D36" s="6"/>
      <c r="E36" s="74"/>
      <c r="F36" s="47"/>
      <c r="G36" s="74">
        <v>3.0330000000000013</v>
      </c>
      <c r="H36" s="153">
        <v>7.250999999999998</v>
      </c>
      <c r="I36" s="74">
        <v>3.7519999999999953</v>
      </c>
      <c r="J36" s="153">
        <v>9.009</v>
      </c>
      <c r="K36" s="47">
        <v>11.673000000000002</v>
      </c>
      <c r="L36" s="47">
        <v>12.45</v>
      </c>
    </row>
    <row r="37" spans="1:12" ht="15" customHeight="1">
      <c r="A37" s="28" t="s">
        <v>19</v>
      </c>
      <c r="B37" s="6"/>
      <c r="C37" s="6"/>
      <c r="D37" s="6"/>
      <c r="E37" s="74"/>
      <c r="F37" s="47"/>
      <c r="G37" s="74"/>
      <c r="H37" s="153"/>
      <c r="I37" s="74"/>
      <c r="J37" s="153"/>
      <c r="K37" s="47"/>
      <c r="L37" s="47"/>
    </row>
    <row r="38" spans="1:12" ht="15" customHeight="1">
      <c r="A38" s="29" t="s">
        <v>20</v>
      </c>
      <c r="B38" s="22"/>
      <c r="C38" s="22"/>
      <c r="D38" s="22"/>
      <c r="E38" s="73"/>
      <c r="F38" s="49"/>
      <c r="G38" s="73">
        <v>6.599</v>
      </c>
      <c r="H38" s="152">
        <v>4.87</v>
      </c>
      <c r="I38" s="73">
        <v>6.683</v>
      </c>
      <c r="J38" s="152">
        <v>4.807</v>
      </c>
      <c r="K38" s="49">
        <v>5.597</v>
      </c>
      <c r="L38" s="49">
        <v>3.362</v>
      </c>
    </row>
    <row r="39" spans="1:12" ht="15" customHeight="1">
      <c r="A39" s="30" t="s">
        <v>21</v>
      </c>
      <c r="B39" s="10"/>
      <c r="C39" s="10"/>
      <c r="D39" s="10"/>
      <c r="E39" s="102">
        <v>0</v>
      </c>
      <c r="F39" s="103">
        <v>0</v>
      </c>
      <c r="G39" s="102">
        <f aca="true" t="shared" si="8" ref="G39:L39">SUM(G34:G38)</f>
        <v>51.18599999999999</v>
      </c>
      <c r="H39" s="137">
        <f t="shared" si="8"/>
        <v>55.25699999999999</v>
      </c>
      <c r="I39" s="75">
        <f t="shared" si="8"/>
        <v>51.815999999999995</v>
      </c>
      <c r="J39" s="110">
        <f t="shared" si="8"/>
        <v>57.16100000000001</v>
      </c>
      <c r="K39" s="52">
        <f t="shared" si="8"/>
        <v>60.491</v>
      </c>
      <c r="L39" s="52">
        <f t="shared" si="8"/>
        <v>58.481</v>
      </c>
    </row>
    <row r="40" spans="1:12" ht="15" customHeight="1">
      <c r="A40" s="28" t="s">
        <v>22</v>
      </c>
      <c r="B40" s="3"/>
      <c r="C40" s="3"/>
      <c r="D40" s="3"/>
      <c r="E40" s="74"/>
      <c r="F40" s="47"/>
      <c r="G40" s="74">
        <v>84.952</v>
      </c>
      <c r="H40" s="153">
        <v>101.936</v>
      </c>
      <c r="I40" s="74">
        <v>75.89699999999999</v>
      </c>
      <c r="J40" s="153">
        <v>109.82300000000001</v>
      </c>
      <c r="K40" s="47">
        <v>91.568</v>
      </c>
      <c r="L40" s="47">
        <v>111.355</v>
      </c>
    </row>
    <row r="41" spans="1:12" ht="15" customHeight="1">
      <c r="A41" s="28" t="s">
        <v>23</v>
      </c>
      <c r="B41" s="3"/>
      <c r="C41" s="3"/>
      <c r="D41" s="3"/>
      <c r="E41" s="74"/>
      <c r="F41" s="47"/>
      <c r="G41" s="74"/>
      <c r="H41" s="153"/>
      <c r="I41" s="74"/>
      <c r="J41" s="153"/>
      <c r="K41" s="47"/>
      <c r="L41" s="47"/>
    </row>
    <row r="42" spans="1:12" ht="15" customHeight="1">
      <c r="A42" s="28" t="s">
        <v>24</v>
      </c>
      <c r="B42" s="3"/>
      <c r="C42" s="3"/>
      <c r="D42" s="3"/>
      <c r="E42" s="74"/>
      <c r="F42" s="47"/>
      <c r="G42" s="74">
        <v>45.31399999999999</v>
      </c>
      <c r="H42" s="153">
        <v>57.742000000000004</v>
      </c>
      <c r="I42" s="74">
        <v>47.035</v>
      </c>
      <c r="J42" s="153">
        <v>98.441</v>
      </c>
      <c r="K42" s="47">
        <v>72.73800000000001</v>
      </c>
      <c r="L42" s="47">
        <v>73.11600000000001</v>
      </c>
    </row>
    <row r="43" spans="1:12" ht="15" customHeight="1">
      <c r="A43" s="28" t="s">
        <v>25</v>
      </c>
      <c r="B43" s="3"/>
      <c r="C43" s="3"/>
      <c r="D43" s="3"/>
      <c r="E43" s="74"/>
      <c r="F43" s="47"/>
      <c r="G43" s="74">
        <v>0.755</v>
      </c>
      <c r="H43" s="153">
        <v>3.104</v>
      </c>
      <c r="I43" s="74">
        <v>0.943</v>
      </c>
      <c r="J43" s="153">
        <v>1.952</v>
      </c>
      <c r="K43" s="47">
        <v>20.503</v>
      </c>
      <c r="L43" s="47">
        <v>0.8300000000000001</v>
      </c>
    </row>
    <row r="44" spans="1:12" ht="15" customHeight="1">
      <c r="A44" s="29" t="s">
        <v>26</v>
      </c>
      <c r="B44" s="22"/>
      <c r="C44" s="22"/>
      <c r="D44" s="22"/>
      <c r="E44" s="73"/>
      <c r="F44" s="49"/>
      <c r="G44" s="73"/>
      <c r="H44" s="152"/>
      <c r="I44" s="73"/>
      <c r="J44" s="152"/>
      <c r="K44" s="49"/>
      <c r="L44" s="49"/>
    </row>
    <row r="45" spans="1:12" ht="15" customHeight="1">
      <c r="A45" s="31" t="s">
        <v>27</v>
      </c>
      <c r="B45" s="19"/>
      <c r="C45" s="19"/>
      <c r="D45" s="19"/>
      <c r="E45" s="104">
        <v>0</v>
      </c>
      <c r="F45" s="105">
        <v>0</v>
      </c>
      <c r="G45" s="104">
        <f aca="true" t="shared" si="9" ref="G45:L45">SUM(G40:G44)</f>
        <v>131.021</v>
      </c>
      <c r="H45" s="138">
        <f t="shared" si="9"/>
        <v>162.782</v>
      </c>
      <c r="I45" s="81">
        <f t="shared" si="9"/>
        <v>123.87499999999999</v>
      </c>
      <c r="J45" s="124">
        <f t="shared" si="9"/>
        <v>210.216</v>
      </c>
      <c r="K45" s="82">
        <f t="shared" si="9"/>
        <v>184.80900000000003</v>
      </c>
      <c r="L45" s="82">
        <f t="shared" si="9"/>
        <v>185.30100000000002</v>
      </c>
    </row>
    <row r="46" spans="1:12" ht="15" customHeight="1">
      <c r="A46" s="30" t="s">
        <v>59</v>
      </c>
      <c r="B46" s="9"/>
      <c r="C46" s="9"/>
      <c r="D46" s="9"/>
      <c r="E46" s="102">
        <v>0</v>
      </c>
      <c r="F46" s="103">
        <v>0</v>
      </c>
      <c r="G46" s="102">
        <f aca="true" t="shared" si="10" ref="G46:L46">G39+G45</f>
        <v>182.207</v>
      </c>
      <c r="H46" s="137">
        <f t="shared" si="10"/>
        <v>218.039</v>
      </c>
      <c r="I46" s="75">
        <f t="shared" si="10"/>
        <v>175.69099999999997</v>
      </c>
      <c r="J46" s="110">
        <f t="shared" si="10"/>
        <v>267.377</v>
      </c>
      <c r="K46" s="52">
        <f t="shared" si="10"/>
        <v>245.3</v>
      </c>
      <c r="L46" s="52">
        <f t="shared" si="10"/>
        <v>243.782</v>
      </c>
    </row>
    <row r="47" spans="1:12" ht="15" customHeight="1">
      <c r="A47" s="28" t="s">
        <v>83</v>
      </c>
      <c r="B47" s="3"/>
      <c r="C47" s="3"/>
      <c r="D47" s="3"/>
      <c r="E47" s="74"/>
      <c r="F47" s="47"/>
      <c r="G47" s="74">
        <v>47.25600000000001</v>
      </c>
      <c r="H47" s="153">
        <v>46.51700000000001</v>
      </c>
      <c r="I47" s="74">
        <v>40.12300000000001</v>
      </c>
      <c r="J47" s="153">
        <v>50.82700000000002</v>
      </c>
      <c r="K47" s="47">
        <v>122.122</v>
      </c>
      <c r="L47" s="47">
        <v>90.12</v>
      </c>
    </row>
    <row r="48" spans="1:12" ht="15" customHeight="1">
      <c r="A48" s="28" t="s">
        <v>89</v>
      </c>
      <c r="B48" s="3"/>
      <c r="C48" s="3"/>
      <c r="D48" s="3"/>
      <c r="E48" s="74"/>
      <c r="F48" s="47"/>
      <c r="G48" s="74"/>
      <c r="H48" s="153"/>
      <c r="I48" s="74"/>
      <c r="J48" s="153"/>
      <c r="K48" s="47"/>
      <c r="L48" s="47"/>
    </row>
    <row r="49" spans="1:12" ht="15" customHeight="1">
      <c r="A49" s="28" t="s">
        <v>77</v>
      </c>
      <c r="B49" s="3"/>
      <c r="C49" s="3"/>
      <c r="D49" s="3"/>
      <c r="E49" s="74"/>
      <c r="F49" s="47"/>
      <c r="G49" s="74"/>
      <c r="H49" s="153"/>
      <c r="I49" s="74"/>
      <c r="J49" s="153"/>
      <c r="K49" s="47"/>
      <c r="L49" s="47"/>
    </row>
    <row r="50" spans="1:12" ht="15" customHeight="1">
      <c r="A50" s="28" t="s">
        <v>29</v>
      </c>
      <c r="B50" s="3"/>
      <c r="C50" s="3"/>
      <c r="D50" s="3"/>
      <c r="E50" s="74"/>
      <c r="F50" s="47"/>
      <c r="G50" s="74">
        <v>14.827</v>
      </c>
      <c r="H50" s="153">
        <v>18.967</v>
      </c>
      <c r="I50" s="74">
        <v>17.61</v>
      </c>
      <c r="J50" s="153">
        <v>19.115</v>
      </c>
      <c r="K50" s="47">
        <v>16.44</v>
      </c>
      <c r="L50" s="47">
        <v>21.562</v>
      </c>
    </row>
    <row r="51" spans="1:12" ht="15" customHeight="1">
      <c r="A51" s="28" t="s">
        <v>30</v>
      </c>
      <c r="B51" s="3"/>
      <c r="C51" s="3"/>
      <c r="D51" s="3"/>
      <c r="E51" s="74"/>
      <c r="F51" s="47"/>
      <c r="G51" s="74">
        <v>67.582</v>
      </c>
      <c r="H51" s="153">
        <v>82.842</v>
      </c>
      <c r="I51" s="74">
        <v>59.225</v>
      </c>
      <c r="J51" s="153">
        <v>86.636</v>
      </c>
      <c r="K51" s="47">
        <v>20.832</v>
      </c>
      <c r="L51" s="47">
        <v>76.01100000000001</v>
      </c>
    </row>
    <row r="52" spans="1:12" ht="15" customHeight="1">
      <c r="A52" s="28" t="s">
        <v>31</v>
      </c>
      <c r="B52" s="3"/>
      <c r="C52" s="3"/>
      <c r="D52" s="3"/>
      <c r="E52" s="74"/>
      <c r="F52" s="47"/>
      <c r="G52" s="74">
        <v>49.731</v>
      </c>
      <c r="H52" s="153">
        <v>61.232000000000006</v>
      </c>
      <c r="I52" s="74">
        <v>56.239000000000004</v>
      </c>
      <c r="J52" s="153">
        <v>102.209</v>
      </c>
      <c r="K52" s="47">
        <v>76.447</v>
      </c>
      <c r="L52" s="47">
        <v>56.089000000000006</v>
      </c>
    </row>
    <row r="53" spans="1:12" ht="15" customHeight="1">
      <c r="A53" s="28" t="s">
        <v>32</v>
      </c>
      <c r="B53" s="3"/>
      <c r="C53" s="3"/>
      <c r="D53" s="3"/>
      <c r="E53" s="74"/>
      <c r="F53" s="47"/>
      <c r="G53" s="74">
        <v>2.811</v>
      </c>
      <c r="H53" s="153">
        <v>8.482</v>
      </c>
      <c r="I53" s="74">
        <v>2.494</v>
      </c>
      <c r="J53" s="153">
        <v>8.685</v>
      </c>
      <c r="K53" s="47">
        <v>9.459</v>
      </c>
      <c r="L53" s="47"/>
    </row>
    <row r="54" spans="1:12" ht="15" customHeight="1">
      <c r="A54" s="29" t="s">
        <v>84</v>
      </c>
      <c r="B54" s="22"/>
      <c r="C54" s="22"/>
      <c r="D54" s="22"/>
      <c r="E54" s="73"/>
      <c r="F54" s="49"/>
      <c r="G54" s="73"/>
      <c r="H54" s="152"/>
      <c r="I54" s="73"/>
      <c r="J54" s="152"/>
      <c r="K54" s="49"/>
      <c r="L54" s="49"/>
    </row>
    <row r="55" spans="1:12" ht="15" customHeight="1">
      <c r="A55" s="30" t="s">
        <v>76</v>
      </c>
      <c r="B55" s="9"/>
      <c r="C55" s="9"/>
      <c r="D55" s="9"/>
      <c r="E55" s="102">
        <v>0</v>
      </c>
      <c r="F55" s="103">
        <v>0</v>
      </c>
      <c r="G55" s="102">
        <f aca="true" t="shared" si="11" ref="G55:L55">SUM(G47:G54)</f>
        <v>182.207</v>
      </c>
      <c r="H55" s="137">
        <f t="shared" si="11"/>
        <v>218.04000000000002</v>
      </c>
      <c r="I55" s="75">
        <f t="shared" si="11"/>
        <v>175.691</v>
      </c>
      <c r="J55" s="110">
        <f t="shared" si="11"/>
        <v>267.47200000000004</v>
      </c>
      <c r="K55" s="52">
        <f t="shared" si="11"/>
        <v>245.3</v>
      </c>
      <c r="L55" s="52">
        <f t="shared" si="11"/>
        <v>243.782</v>
      </c>
    </row>
    <row r="56" spans="1:12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</row>
    <row r="57" spans="1:12" ht="12.75" customHeight="1">
      <c r="A57" s="66"/>
      <c r="B57" s="55"/>
      <c r="C57" s="57"/>
      <c r="D57" s="57"/>
      <c r="E57" s="58">
        <f>E$3</f>
        <v>2012</v>
      </c>
      <c r="F57" s="58">
        <f aca="true" t="shared" si="12" ref="F57:L57">F$3</f>
        <v>2011</v>
      </c>
      <c r="G57" s="58">
        <f t="shared" si="12"/>
        <v>2012</v>
      </c>
      <c r="H57" s="58">
        <f t="shared" si="12"/>
        <v>2011</v>
      </c>
      <c r="I57" s="58">
        <f t="shared" si="12"/>
        <v>2011</v>
      </c>
      <c r="J57" s="58">
        <f t="shared" si="12"/>
        <v>2010</v>
      </c>
      <c r="K57" s="58">
        <f t="shared" si="12"/>
        <v>2009</v>
      </c>
      <c r="L57" s="58">
        <f t="shared" si="12"/>
        <v>2008</v>
      </c>
    </row>
    <row r="58" spans="1:12" ht="12.75" customHeight="1">
      <c r="A58" s="59"/>
      <c r="B58" s="59"/>
      <c r="C58" s="57"/>
      <c r="D58" s="57"/>
      <c r="E58" s="78" t="str">
        <f>E$4</f>
        <v>Q2</v>
      </c>
      <c r="F58" s="78" t="str">
        <f>F$4</f>
        <v>Q2</v>
      </c>
      <c r="G58" s="78" t="str">
        <f>G$4</f>
        <v>Q1-2</v>
      </c>
      <c r="H58" s="78" t="str">
        <f>H$4</f>
        <v>Q1-2</v>
      </c>
      <c r="I58" s="78">
        <f>IF(I$4="","",I$4)</f>
      </c>
      <c r="J58" s="78"/>
      <c r="K58" s="78"/>
      <c r="L58" s="78"/>
    </row>
    <row r="59" spans="1:12" s="17" customFormat="1" ht="15" customHeight="1">
      <c r="A59" s="66" t="s">
        <v>80</v>
      </c>
      <c r="B59" s="65"/>
      <c r="C59" s="60"/>
      <c r="D59" s="60"/>
      <c r="E59" s="79"/>
      <c r="F59" s="79"/>
      <c r="G59" s="79"/>
      <c r="H59" s="79"/>
      <c r="I59" s="79"/>
      <c r="J59" s="79"/>
      <c r="K59" s="79">
        <f>IF(K$5=0,"",K$5)</f>
      </c>
      <c r="L59" s="79">
        <f>IF(L$5=0,"",L$5)</f>
      </c>
    </row>
    <row r="60" spans="5:12" ht="1.5" customHeight="1">
      <c r="E60" s="38"/>
      <c r="F60" s="38"/>
      <c r="G60" s="80"/>
      <c r="H60" s="80"/>
      <c r="I60" s="38"/>
      <c r="J60" s="38"/>
      <c r="K60" s="38"/>
      <c r="L60" s="38"/>
    </row>
    <row r="61" spans="1:12" ht="24.75" customHeight="1">
      <c r="A61" s="198" t="s">
        <v>33</v>
      </c>
      <c r="B61" s="198"/>
      <c r="C61" s="8"/>
      <c r="D61" s="8"/>
      <c r="E61" s="72">
        <v>2.766</v>
      </c>
      <c r="F61" s="50">
        <v>-10.626999999999999</v>
      </c>
      <c r="G61" s="72">
        <v>9.053</v>
      </c>
      <c r="H61" s="151">
        <v>-5.300000000000001</v>
      </c>
      <c r="I61" s="72">
        <v>-13.726999999999999</v>
      </c>
      <c r="J61" s="151">
        <v>42.218</v>
      </c>
      <c r="K61" s="50">
        <v>42.374</v>
      </c>
      <c r="L61" s="50">
        <v>42.997</v>
      </c>
    </row>
    <row r="62" spans="1:12" ht="15" customHeight="1">
      <c r="A62" s="200" t="s">
        <v>34</v>
      </c>
      <c r="B62" s="200"/>
      <c r="C62" s="23"/>
      <c r="D62" s="23"/>
      <c r="E62" s="73">
        <v>-6.318999999999998</v>
      </c>
      <c r="F62" s="49">
        <v>22.27</v>
      </c>
      <c r="G62" s="73">
        <v>-17.381</v>
      </c>
      <c r="H62" s="152">
        <v>23.866</v>
      </c>
      <c r="I62" s="73">
        <v>60.239000000000004</v>
      </c>
      <c r="J62" s="152">
        <v>-32.716</v>
      </c>
      <c r="K62" s="49">
        <v>42.703</v>
      </c>
      <c r="L62" s="49">
        <v>25.373</v>
      </c>
    </row>
    <row r="63" spans="1:13" ht="16.5" customHeight="1">
      <c r="A63" s="201" t="s">
        <v>35</v>
      </c>
      <c r="B63" s="201"/>
      <c r="C63" s="25"/>
      <c r="D63" s="25"/>
      <c r="E63" s="75">
        <f aca="true" t="shared" si="13" ref="E63:L63">SUM(E61:E62)</f>
        <v>-3.552999999999998</v>
      </c>
      <c r="F63" s="103">
        <f t="shared" si="13"/>
        <v>11.643</v>
      </c>
      <c r="G63" s="77">
        <f t="shared" si="13"/>
        <v>-8.328</v>
      </c>
      <c r="H63" s="110">
        <f t="shared" si="13"/>
        <v>18.566</v>
      </c>
      <c r="I63" s="75">
        <f t="shared" si="13"/>
        <v>46.51200000000001</v>
      </c>
      <c r="J63" s="110">
        <f t="shared" si="13"/>
        <v>9.502000000000002</v>
      </c>
      <c r="K63" s="52">
        <f t="shared" si="13"/>
        <v>85.077</v>
      </c>
      <c r="L63" s="52">
        <f t="shared" si="13"/>
        <v>68.37</v>
      </c>
      <c r="M63" s="143"/>
    </row>
    <row r="64" spans="1:13" ht="15" customHeight="1">
      <c r="A64" s="198" t="s">
        <v>85</v>
      </c>
      <c r="B64" s="198"/>
      <c r="C64" s="3"/>
      <c r="D64" s="3"/>
      <c r="E64" s="74">
        <v>-0.534</v>
      </c>
      <c r="F64" s="47">
        <v>-0.19500000000000006</v>
      </c>
      <c r="G64" s="74">
        <v>-0.534</v>
      </c>
      <c r="H64" s="153">
        <v>-0.549</v>
      </c>
      <c r="I64" s="74">
        <v>-1.9500000000000002</v>
      </c>
      <c r="J64" s="153">
        <v>-3.5989999999999998</v>
      </c>
      <c r="K64" s="47">
        <v>-4.934</v>
      </c>
      <c r="L64" s="47">
        <v>-0.4</v>
      </c>
      <c r="M64" s="108"/>
    </row>
    <row r="65" spans="1:12" ht="15" customHeight="1">
      <c r="A65" s="200" t="s">
        <v>86</v>
      </c>
      <c r="B65" s="200"/>
      <c r="C65" s="22"/>
      <c r="D65" s="22"/>
      <c r="E65" s="73"/>
      <c r="F65" s="49"/>
      <c r="G65" s="73"/>
      <c r="H65" s="152"/>
      <c r="I65" s="73">
        <v>0.158</v>
      </c>
      <c r="J65" s="152">
        <v>0.076</v>
      </c>
      <c r="K65" s="49">
        <v>0.006</v>
      </c>
      <c r="L65" s="49"/>
    </row>
    <row r="66" spans="1:13" s="42" customFormat="1" ht="16.5" customHeight="1">
      <c r="A66" s="140" t="s">
        <v>87</v>
      </c>
      <c r="B66" s="140"/>
      <c r="C66" s="26"/>
      <c r="D66" s="26"/>
      <c r="E66" s="75">
        <f aca="true" t="shared" si="14" ref="E66:L66">SUM(E63:E65)</f>
        <v>-4.086999999999998</v>
      </c>
      <c r="F66" s="103">
        <f t="shared" si="14"/>
        <v>11.448</v>
      </c>
      <c r="G66" s="77">
        <f t="shared" si="14"/>
        <v>-8.862</v>
      </c>
      <c r="H66" s="110">
        <f t="shared" si="14"/>
        <v>18.017</v>
      </c>
      <c r="I66" s="75">
        <f t="shared" si="14"/>
        <v>44.720000000000006</v>
      </c>
      <c r="J66" s="110">
        <f t="shared" si="14"/>
        <v>5.979000000000002</v>
      </c>
      <c r="K66" s="52">
        <f t="shared" si="14"/>
        <v>80.149</v>
      </c>
      <c r="L66" s="52">
        <f t="shared" si="14"/>
        <v>67.97</v>
      </c>
      <c r="M66" s="52"/>
    </row>
    <row r="67" spans="1:12" ht="15" customHeight="1">
      <c r="A67" s="200" t="s">
        <v>36</v>
      </c>
      <c r="B67" s="200"/>
      <c r="C67" s="27"/>
      <c r="D67" s="27"/>
      <c r="E67" s="73"/>
      <c r="F67" s="49"/>
      <c r="G67" s="73"/>
      <c r="H67" s="152"/>
      <c r="I67" s="73"/>
      <c r="J67" s="152"/>
      <c r="K67" s="49"/>
      <c r="L67" s="49"/>
    </row>
    <row r="68" spans="1:13" ht="16.5" customHeight="1">
      <c r="A68" s="201" t="s">
        <v>37</v>
      </c>
      <c r="B68" s="201"/>
      <c r="C68" s="9"/>
      <c r="D68" s="9"/>
      <c r="E68" s="75">
        <f aca="true" t="shared" si="15" ref="E68:L68">SUM(E66:E67)</f>
        <v>-4.086999999999998</v>
      </c>
      <c r="F68" s="103">
        <f t="shared" si="15"/>
        <v>11.448</v>
      </c>
      <c r="G68" s="77">
        <f t="shared" si="15"/>
        <v>-8.862</v>
      </c>
      <c r="H68" s="110">
        <f t="shared" si="15"/>
        <v>18.017</v>
      </c>
      <c r="I68" s="75">
        <f t="shared" si="15"/>
        <v>44.720000000000006</v>
      </c>
      <c r="J68" s="110">
        <f t="shared" si="15"/>
        <v>5.979000000000002</v>
      </c>
      <c r="K68" s="52">
        <f t="shared" si="15"/>
        <v>80.149</v>
      </c>
      <c r="L68" s="52">
        <f t="shared" si="15"/>
        <v>67.97</v>
      </c>
      <c r="M68" s="143"/>
    </row>
    <row r="69" spans="1:12" ht="15" customHeight="1">
      <c r="A69" s="198" t="s">
        <v>38</v>
      </c>
      <c r="B69" s="198"/>
      <c r="C69" s="3"/>
      <c r="D69" s="3"/>
      <c r="E69" s="74">
        <v>3.545</v>
      </c>
      <c r="F69" s="47">
        <v>-13.681999999999999</v>
      </c>
      <c r="G69" s="74">
        <v>8.674</v>
      </c>
      <c r="H69" s="153">
        <v>-4.026999999999999</v>
      </c>
      <c r="I69" s="74">
        <v>-33.601</v>
      </c>
      <c r="J69" s="153">
        <v>66.005</v>
      </c>
      <c r="K69" s="47">
        <v>-53.87700000000001</v>
      </c>
      <c r="L69" s="47">
        <v>-69</v>
      </c>
    </row>
    <row r="70" spans="1:12" ht="15" customHeight="1">
      <c r="A70" s="198" t="s">
        <v>39</v>
      </c>
      <c r="B70" s="198"/>
      <c r="C70" s="3"/>
      <c r="D70" s="3"/>
      <c r="E70" s="74"/>
      <c r="F70" s="47"/>
      <c r="G70" s="74"/>
      <c r="H70" s="153"/>
      <c r="I70" s="74"/>
      <c r="J70" s="153"/>
      <c r="K70" s="47"/>
      <c r="L70" s="47"/>
    </row>
    <row r="71" spans="1:12" ht="15" customHeight="1">
      <c r="A71" s="198" t="s">
        <v>40</v>
      </c>
      <c r="B71" s="198"/>
      <c r="C71" s="3"/>
      <c r="D71" s="3"/>
      <c r="E71" s="74"/>
      <c r="F71" s="47"/>
      <c r="G71" s="74"/>
      <c r="H71" s="153"/>
      <c r="I71" s="74"/>
      <c r="J71" s="153">
        <v>-90</v>
      </c>
      <c r="K71" s="47"/>
      <c r="L71" s="47"/>
    </row>
    <row r="72" spans="1:12" ht="15" customHeight="1">
      <c r="A72" s="200" t="s">
        <v>41</v>
      </c>
      <c r="B72" s="200"/>
      <c r="C72" s="22"/>
      <c r="D72" s="22"/>
      <c r="E72" s="73"/>
      <c r="F72" s="49"/>
      <c r="G72" s="73"/>
      <c r="H72" s="152">
        <v>-12.545000000000002</v>
      </c>
      <c r="I72" s="73">
        <v>-12.545000000000002</v>
      </c>
      <c r="J72" s="152">
        <v>-0.071</v>
      </c>
      <c r="K72" s="49">
        <v>-6.795999999999999</v>
      </c>
      <c r="L72" s="49"/>
    </row>
    <row r="73" spans="1:13" ht="16.5" customHeight="1">
      <c r="A73" s="33" t="s">
        <v>42</v>
      </c>
      <c r="B73" s="33"/>
      <c r="C73" s="20"/>
      <c r="D73" s="20"/>
      <c r="E73" s="76">
        <f aca="true" t="shared" si="16" ref="E73:L73">SUM(E69:E72)</f>
        <v>3.545</v>
      </c>
      <c r="F73" s="155">
        <f t="shared" si="16"/>
        <v>-13.681999999999999</v>
      </c>
      <c r="G73" s="81">
        <f t="shared" si="16"/>
        <v>8.674</v>
      </c>
      <c r="H73" s="155">
        <f t="shared" si="16"/>
        <v>-16.572000000000003</v>
      </c>
      <c r="I73" s="76">
        <f t="shared" si="16"/>
        <v>-46.146</v>
      </c>
      <c r="J73" s="155">
        <f t="shared" si="16"/>
        <v>-24.066000000000006</v>
      </c>
      <c r="K73" s="51">
        <f t="shared" si="16"/>
        <v>-60.67300000000001</v>
      </c>
      <c r="L73" s="51">
        <f t="shared" si="16"/>
        <v>-69</v>
      </c>
      <c r="M73" s="143"/>
    </row>
    <row r="74" spans="1:13" ht="16.5" customHeight="1">
      <c r="A74" s="201" t="s">
        <v>43</v>
      </c>
      <c r="B74" s="201"/>
      <c r="C74" s="9"/>
      <c r="D74" s="9"/>
      <c r="E74" s="75">
        <f aca="true" t="shared" si="17" ref="E74:L74">SUM(E73+E68)</f>
        <v>-0.541999999999998</v>
      </c>
      <c r="F74" s="110">
        <f t="shared" si="17"/>
        <v>-2.233999999999998</v>
      </c>
      <c r="G74" s="77">
        <f t="shared" si="17"/>
        <v>-0.1880000000000006</v>
      </c>
      <c r="H74" s="110">
        <f t="shared" si="17"/>
        <v>1.4449999999999967</v>
      </c>
      <c r="I74" s="75">
        <f t="shared" si="17"/>
        <v>-1.4259999999999948</v>
      </c>
      <c r="J74" s="110">
        <f t="shared" si="17"/>
        <v>-18.087000000000003</v>
      </c>
      <c r="K74" s="52">
        <f t="shared" si="17"/>
        <v>19.475999999999992</v>
      </c>
      <c r="L74" s="52">
        <f t="shared" si="17"/>
        <v>-1.0300000000000011</v>
      </c>
      <c r="M74" s="143"/>
    </row>
    <row r="75" spans="1:12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</row>
    <row r="76" spans="1:12" ht="12.75" customHeight="1">
      <c r="A76" s="66"/>
      <c r="B76" s="55"/>
      <c r="C76" s="57"/>
      <c r="D76" s="57"/>
      <c r="E76" s="58">
        <f>E$3</f>
        <v>2012</v>
      </c>
      <c r="F76" s="58">
        <f aca="true" t="shared" si="18" ref="F76:L76">F$3</f>
        <v>2011</v>
      </c>
      <c r="G76" s="58">
        <f>G$3</f>
        <v>2012</v>
      </c>
      <c r="H76" s="58">
        <f>H$3</f>
        <v>2011</v>
      </c>
      <c r="I76" s="58">
        <f t="shared" si="18"/>
        <v>2011</v>
      </c>
      <c r="J76" s="58">
        <f t="shared" si="18"/>
        <v>2010</v>
      </c>
      <c r="K76" s="58">
        <f t="shared" si="18"/>
        <v>2009</v>
      </c>
      <c r="L76" s="58">
        <f t="shared" si="18"/>
        <v>2008</v>
      </c>
    </row>
    <row r="77" spans="1:12" ht="12.75" customHeight="1">
      <c r="A77" s="59"/>
      <c r="B77" s="59"/>
      <c r="C77" s="57"/>
      <c r="D77" s="57"/>
      <c r="E77" s="58" t="str">
        <f>E$4</f>
        <v>Q2</v>
      </c>
      <c r="F77" s="58" t="str">
        <f>F$4</f>
        <v>Q2</v>
      </c>
      <c r="G77" s="58" t="str">
        <f>G$4</f>
        <v>Q1-2</v>
      </c>
      <c r="H77" s="58" t="str">
        <f>H$4</f>
        <v>Q1-2</v>
      </c>
      <c r="I77" s="58">
        <f>IF(I$4="","",I$4)</f>
      </c>
      <c r="J77" s="58"/>
      <c r="K77" s="58"/>
      <c r="L77" s="58"/>
    </row>
    <row r="78" spans="1:12" s="17" customFormat="1" ht="15" customHeight="1">
      <c r="A78" s="66" t="s">
        <v>56</v>
      </c>
      <c r="B78" s="65"/>
      <c r="C78" s="60"/>
      <c r="D78" s="60"/>
      <c r="E78" s="62"/>
      <c r="F78" s="62"/>
      <c r="G78" s="62"/>
      <c r="H78" s="62"/>
      <c r="I78" s="62"/>
      <c r="J78" s="62"/>
      <c r="K78" s="62">
        <f>IF(K$5=0,"",K$5)</f>
      </c>
      <c r="L78" s="62">
        <f>IF(L$5=0,"",L$5)</f>
      </c>
    </row>
    <row r="79" ht="1.5" customHeight="1"/>
    <row r="80" spans="1:12" ht="15" customHeight="1">
      <c r="A80" s="198" t="s">
        <v>44</v>
      </c>
      <c r="B80" s="198"/>
      <c r="C80" s="6"/>
      <c r="D80" s="6"/>
      <c r="E80" s="67">
        <f>IF(E7=0,"-",IF(E14=0,"-",(E14/E7))*100)</f>
        <v>1.1547079701018677</v>
      </c>
      <c r="F80" s="53">
        <f>IF(F14=0,"-",IF(F7=0,"-",F14/F7))*100</f>
        <v>-2.8997029164400683</v>
      </c>
      <c r="G80" s="67">
        <f>IF(G7=0,"",IF(G14=0,"",(G14/G7))*100)</f>
        <v>7.690515525056117</v>
      </c>
      <c r="H80" s="109">
        <f>IF(H7=0,"",IF(H14=0,"",(H14/H7))*100)</f>
        <v>2.2256923983500165</v>
      </c>
      <c r="I80" s="106">
        <f>IF(I14=0,"-",IF(I7=0,"-",I14/I7))*100</f>
        <v>-1.4137932099623516</v>
      </c>
      <c r="J80" s="162">
        <f>IF(J14=0,"-",IF(J7=0,"-",J14/J7))*100</f>
        <v>11.29765815615733</v>
      </c>
      <c r="K80" s="53">
        <f>IF(K14=0,"-",IF(K7=0,"-",K14/K7)*100)</f>
        <v>13.033033187020562</v>
      </c>
      <c r="L80" s="53">
        <f>IF(L14=0,"-",IF(L7=0,"-",L14/L7)*100)</f>
        <v>10.386899203585777</v>
      </c>
    </row>
    <row r="81" spans="1:12" ht="15" customHeight="1">
      <c r="A81" s="198" t="s">
        <v>45</v>
      </c>
      <c r="B81" s="198"/>
      <c r="C81" s="6"/>
      <c r="D81" s="6"/>
      <c r="E81" s="67">
        <f aca="true" t="shared" si="19" ref="E81:K81">IF(E20=0,"-",IF(E7=0,"-",E20/E7)*100)</f>
        <v>0.7474526095418506</v>
      </c>
      <c r="F81" s="53">
        <f t="shared" si="19"/>
        <v>-4.061536744912669</v>
      </c>
      <c r="G81" s="67">
        <f>IF(G20=0,"-",IF(G7=0,"-",G20/G7)*100)</f>
        <v>6.921675774134779</v>
      </c>
      <c r="H81" s="109">
        <f t="shared" si="19"/>
        <v>1.4879198585739408</v>
      </c>
      <c r="I81" s="67">
        <f>IF(I20=0,"-",IF(I7=0,"-",I20/I7)*100)</f>
        <v>-0.5210987863680363</v>
      </c>
      <c r="J81" s="109">
        <f t="shared" si="19"/>
        <v>11.13622793848453</v>
      </c>
      <c r="K81" s="53">
        <f t="shared" si="19"/>
        <v>10.338382491693002</v>
      </c>
      <c r="L81" s="53">
        <f>IF(L20=0,"-",IF(L7=0,"-",L20/L7)*100)</f>
        <v>8.9199415672961</v>
      </c>
    </row>
    <row r="82" spans="1:12" ht="15" customHeight="1">
      <c r="A82" s="198" t="s">
        <v>46</v>
      </c>
      <c r="B82" s="198"/>
      <c r="C82" s="7"/>
      <c r="D82" s="7"/>
      <c r="E82" s="67" t="s">
        <v>58</v>
      </c>
      <c r="F82" s="54" t="s">
        <v>58</v>
      </c>
      <c r="G82" s="67" t="s">
        <v>58</v>
      </c>
      <c r="H82" s="109" t="s">
        <v>58</v>
      </c>
      <c r="I82" s="67">
        <f>IF((I47=0),"-",(I24/((I47+J47)/2)*100))</f>
        <v>-29.106102253985732</v>
      </c>
      <c r="J82" s="109">
        <f>IF((J47=0),"-",(J24/((J47+K47)/2)*100))</f>
        <v>23.69600286789752</v>
      </c>
      <c r="K82" s="53">
        <f>IF((K47=0),"-",(K24/((K47+L47)/2)*100))</f>
        <v>29.062108348017873</v>
      </c>
      <c r="L82" s="53">
        <v>35.5</v>
      </c>
    </row>
    <row r="83" spans="1:12" ht="15" customHeight="1">
      <c r="A83" s="198" t="s">
        <v>47</v>
      </c>
      <c r="B83" s="198"/>
      <c r="C83" s="7"/>
      <c r="D83" s="7"/>
      <c r="E83" s="67" t="s">
        <v>58</v>
      </c>
      <c r="F83" s="54" t="s">
        <v>58</v>
      </c>
      <c r="G83" s="67" t="s">
        <v>58</v>
      </c>
      <c r="H83" s="109" t="s">
        <v>58</v>
      </c>
      <c r="I83" s="67">
        <f>IF((I47=0),"-",((I17+I18)/((I47+I48+I49+I51+J47+J48+J49+J51)/2)*100))</f>
        <v>1.4332104505280439</v>
      </c>
      <c r="J83" s="109">
        <f>IF((J47=0),"-",((J17+J18)/((J47+J48+J49+J51+K47+K48+K49+K51)/2)*100))</f>
        <v>33.493689754900764</v>
      </c>
      <c r="K83" s="54">
        <f>IF((K47=0),"-",((K17+K18)/((K47+K48+K49+K51+L47+L48+L49+L51)/2)*100))</f>
        <v>32.89257000501483</v>
      </c>
      <c r="L83" s="54">
        <v>21.8</v>
      </c>
    </row>
    <row r="84" spans="1:12" ht="15" customHeight="1">
      <c r="A84" s="198" t="s">
        <v>48</v>
      </c>
      <c r="B84" s="198"/>
      <c r="C84" s="6"/>
      <c r="D84" s="6"/>
      <c r="E84" s="71" t="str">
        <f>IF(E47=0,"-",((E47+E48)/E55*100))</f>
        <v>-</v>
      </c>
      <c r="F84" s="54" t="s">
        <v>58</v>
      </c>
      <c r="G84" s="71">
        <f aca="true" t="shared" si="20" ref="G84:L84">IF(G47=0,"-",((G47+G48)/G55*100))</f>
        <v>25.935337281224108</v>
      </c>
      <c r="H84" s="111">
        <f t="shared" si="20"/>
        <v>21.334158869932125</v>
      </c>
      <c r="I84" s="71">
        <f t="shared" si="20"/>
        <v>22.837254042608905</v>
      </c>
      <c r="J84" s="111">
        <f t="shared" si="20"/>
        <v>19.00273673506012</v>
      </c>
      <c r="K84" s="100">
        <f t="shared" si="20"/>
        <v>49.784753363228695</v>
      </c>
      <c r="L84" s="100">
        <f t="shared" si="20"/>
        <v>36.96745452904644</v>
      </c>
    </row>
    <row r="85" spans="1:12" ht="15" customHeight="1">
      <c r="A85" s="198" t="s">
        <v>49</v>
      </c>
      <c r="B85" s="198"/>
      <c r="C85" s="6"/>
      <c r="D85" s="6"/>
      <c r="E85" s="68" t="str">
        <f>IF((E51+E49-E43-E41-E37)=0,"-",(E51+E49-E43-E41-E37))</f>
        <v>-</v>
      </c>
      <c r="F85" s="54" t="s">
        <v>58</v>
      </c>
      <c r="G85" s="68">
        <f aca="true" t="shared" si="21" ref="G85:L85">IF((G51+G49-G43-G41-G37)=0,"-",(G51+G49-G43-G41-G37))</f>
        <v>66.827</v>
      </c>
      <c r="H85" s="112">
        <f t="shared" si="21"/>
        <v>79.738</v>
      </c>
      <c r="I85" s="68">
        <f t="shared" si="21"/>
        <v>58.282000000000004</v>
      </c>
      <c r="J85" s="112">
        <f t="shared" si="21"/>
        <v>84.684</v>
      </c>
      <c r="K85" s="1">
        <f t="shared" si="21"/>
        <v>0.3290000000000006</v>
      </c>
      <c r="L85" s="1">
        <f t="shared" si="21"/>
        <v>75.18100000000001</v>
      </c>
    </row>
    <row r="86" spans="1:12" ht="15" customHeight="1">
      <c r="A86" s="198" t="s">
        <v>50</v>
      </c>
      <c r="B86" s="198"/>
      <c r="C86" s="3"/>
      <c r="D86" s="3"/>
      <c r="E86" s="69" t="str">
        <f>IF((E47=0),"-",((E51+E49)/(E47+E48)))</f>
        <v>-</v>
      </c>
      <c r="F86" s="54" t="s">
        <v>58</v>
      </c>
      <c r="G86" s="69">
        <f aca="true" t="shared" si="22" ref="G86:L86">IF((G47=0),"-",((G51+G49)/(G47+G48)))</f>
        <v>1.4301252750973419</v>
      </c>
      <c r="H86" s="113">
        <f t="shared" si="22"/>
        <v>1.7808973063611149</v>
      </c>
      <c r="I86" s="69">
        <f t="shared" si="22"/>
        <v>1.4760860354410186</v>
      </c>
      <c r="J86" s="113">
        <f t="shared" si="22"/>
        <v>1.7045271214118474</v>
      </c>
      <c r="K86" s="2">
        <f t="shared" si="22"/>
        <v>0.17058351484580994</v>
      </c>
      <c r="L86" s="2">
        <f t="shared" si="22"/>
        <v>0.8434420772303596</v>
      </c>
    </row>
    <row r="87" spans="1:12" ht="15" customHeight="1">
      <c r="A87" s="200" t="s">
        <v>51</v>
      </c>
      <c r="B87" s="200"/>
      <c r="C87" s="22"/>
      <c r="D87" s="22"/>
      <c r="E87" s="70" t="s">
        <v>58</v>
      </c>
      <c r="F87" s="18" t="s">
        <v>58</v>
      </c>
      <c r="G87" s="70" t="s">
        <v>58</v>
      </c>
      <c r="H87" s="163" t="s">
        <v>58</v>
      </c>
      <c r="I87" s="70">
        <v>176</v>
      </c>
      <c r="J87" s="163">
        <v>177</v>
      </c>
      <c r="K87" s="18">
        <v>166</v>
      </c>
      <c r="L87" s="18">
        <v>168</v>
      </c>
    </row>
    <row r="88" spans="1:12" ht="15" customHeight="1">
      <c r="A88" s="131" t="s">
        <v>102</v>
      </c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</row>
    <row r="89" spans="1:12" ht="15">
      <c r="A89" s="132"/>
      <c r="B89" s="132"/>
      <c r="C89" s="132"/>
      <c r="D89" s="132"/>
      <c r="E89" s="133"/>
      <c r="F89" s="133"/>
      <c r="G89" s="132"/>
      <c r="H89" s="132"/>
      <c r="I89" s="133"/>
      <c r="J89" s="133"/>
      <c r="K89" s="133"/>
      <c r="L89" s="133"/>
    </row>
    <row r="90" spans="1:12" ht="15">
      <c r="A90" s="132"/>
      <c r="B90" s="132"/>
      <c r="C90" s="132"/>
      <c r="D90" s="132"/>
      <c r="E90" s="133"/>
      <c r="F90" s="133"/>
      <c r="G90" s="132"/>
      <c r="H90" s="132"/>
      <c r="I90" s="133"/>
      <c r="J90" s="133"/>
      <c r="K90" s="133"/>
      <c r="L90" s="133"/>
    </row>
    <row r="91" spans="1:12" ht="15">
      <c r="A91" s="21"/>
      <c r="B91" s="21"/>
      <c r="C91" s="21"/>
      <c r="D91" s="21"/>
      <c r="E91" s="21"/>
      <c r="F91" s="21"/>
      <c r="G91" s="45"/>
      <c r="H91" s="45"/>
      <c r="I91" s="21"/>
      <c r="J91" s="21"/>
      <c r="K91" s="21"/>
      <c r="L91" s="21"/>
    </row>
    <row r="92" spans="1:12" ht="15">
      <c r="A92" s="21"/>
      <c r="B92" s="21"/>
      <c r="C92" s="21"/>
      <c r="D92" s="21"/>
      <c r="E92" s="21"/>
      <c r="F92" s="21"/>
      <c r="G92" s="45"/>
      <c r="H92" s="45"/>
      <c r="I92" s="21"/>
      <c r="J92" s="21"/>
      <c r="K92" s="21"/>
      <c r="L92" s="21"/>
    </row>
    <row r="93" spans="1:12" ht="15">
      <c r="A93" s="21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</row>
    <row r="94" spans="1:12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</row>
    <row r="95" spans="1:12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</row>
    <row r="96" spans="1:12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</row>
    <row r="97" spans="1:12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</row>
    <row r="98" spans="1:12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</row>
    <row r="99" spans="1:12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</row>
    <row r="100" spans="1:12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</row>
    <row r="101" spans="1:12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</row>
    <row r="102" spans="1:12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</row>
  </sheetData>
  <sheetProtection/>
  <mergeCells count="21">
    <mergeCell ref="A86:B86"/>
    <mergeCell ref="A87:B87"/>
    <mergeCell ref="A81:B81"/>
    <mergeCell ref="A82:B82"/>
    <mergeCell ref="A84:B84"/>
    <mergeCell ref="A85:B85"/>
    <mergeCell ref="A83:B83"/>
    <mergeCell ref="A1:L1"/>
    <mergeCell ref="A61:B61"/>
    <mergeCell ref="A62:B62"/>
    <mergeCell ref="A63:B63"/>
    <mergeCell ref="A64:B64"/>
    <mergeCell ref="A72:B72"/>
    <mergeCell ref="A74:B74"/>
    <mergeCell ref="A80:B80"/>
    <mergeCell ref="A65:B65"/>
    <mergeCell ref="A67:B67"/>
    <mergeCell ref="A68:B68"/>
    <mergeCell ref="A69:B69"/>
    <mergeCell ref="A70:B70"/>
    <mergeCell ref="A71:B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3" width="9.7109375" style="0" customWidth="1"/>
  </cols>
  <sheetData>
    <row r="1" spans="1:13" ht="18" customHeight="1">
      <c r="A1" s="199" t="s">
        <v>53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ht="15" customHeight="1">
      <c r="A2" s="30" t="s">
        <v>0</v>
      </c>
      <c r="B2" s="12"/>
      <c r="C2" s="12"/>
      <c r="D2" s="12"/>
      <c r="E2" s="13"/>
      <c r="F2" s="13"/>
      <c r="G2" s="44"/>
      <c r="H2" s="44"/>
      <c r="I2" s="13"/>
      <c r="J2" s="13"/>
      <c r="K2" s="14"/>
      <c r="L2" s="14"/>
      <c r="M2" s="14"/>
    </row>
    <row r="3" spans="1:13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2009</v>
      </c>
      <c r="M3" s="58">
        <v>2008</v>
      </c>
    </row>
    <row r="4" spans="1:13" ht="12.75" customHeight="1">
      <c r="A4" s="59"/>
      <c r="B4" s="59"/>
      <c r="C4" s="60"/>
      <c r="D4" s="57"/>
      <c r="E4" s="58" t="s">
        <v>119</v>
      </c>
      <c r="F4" s="58" t="s">
        <v>119</v>
      </c>
      <c r="G4" s="58" t="s">
        <v>120</v>
      </c>
      <c r="H4" s="58" t="s">
        <v>120</v>
      </c>
      <c r="I4" s="58"/>
      <c r="J4" s="58"/>
      <c r="K4" s="58"/>
      <c r="L4" s="58"/>
      <c r="M4" s="58"/>
    </row>
    <row r="5" spans="1:13" s="16" customFormat="1" ht="12.75" customHeight="1">
      <c r="A5" s="56" t="s">
        <v>1</v>
      </c>
      <c r="B5" s="63"/>
      <c r="C5" s="60"/>
      <c r="D5" s="60" t="s">
        <v>60</v>
      </c>
      <c r="E5" s="62"/>
      <c r="F5" s="62"/>
      <c r="G5" s="62"/>
      <c r="H5" s="62"/>
      <c r="I5" s="62"/>
      <c r="J5" s="62" t="s">
        <v>55</v>
      </c>
      <c r="K5" s="62" t="s">
        <v>55</v>
      </c>
      <c r="L5" s="62"/>
      <c r="M5" s="62"/>
    </row>
    <row r="6" ht="1.5" customHeight="1"/>
    <row r="7" spans="1:13" ht="15" customHeight="1">
      <c r="A7" s="28" t="s">
        <v>2</v>
      </c>
      <c r="B7" s="6"/>
      <c r="C7" s="6"/>
      <c r="D7" s="6"/>
      <c r="E7" s="75">
        <v>435.198</v>
      </c>
      <c r="F7" s="52">
        <v>409.565</v>
      </c>
      <c r="G7" s="75">
        <v>838.16</v>
      </c>
      <c r="H7" s="110">
        <v>824.11</v>
      </c>
      <c r="I7" s="75">
        <v>1643.317</v>
      </c>
      <c r="J7" s="110">
        <v>1617.289</v>
      </c>
      <c r="K7" s="52">
        <v>1360.4160000000002</v>
      </c>
      <c r="L7" s="52">
        <v>1360</v>
      </c>
      <c r="M7" s="52">
        <v>1535.6390000000001</v>
      </c>
    </row>
    <row r="8" spans="1:13" ht="15" customHeight="1">
      <c r="A8" s="28" t="s">
        <v>3</v>
      </c>
      <c r="B8" s="3"/>
      <c r="C8" s="3"/>
      <c r="D8" s="3"/>
      <c r="E8" s="74">
        <v>-396.53000000000003</v>
      </c>
      <c r="F8" s="47">
        <v>-373.02200000000005</v>
      </c>
      <c r="G8" s="74">
        <v>-763.2940000000001</v>
      </c>
      <c r="H8" s="153">
        <v>-760.919</v>
      </c>
      <c r="I8" s="74">
        <v>-1515.282</v>
      </c>
      <c r="J8" s="153">
        <v>-1505.2010000000002</v>
      </c>
      <c r="K8" s="47">
        <v>-1233.259</v>
      </c>
      <c r="L8" s="47">
        <v>-1233.26</v>
      </c>
      <c r="M8" s="47">
        <v>-1365.814</v>
      </c>
    </row>
    <row r="9" spans="1:13" ht="15" customHeight="1">
      <c r="A9" s="28" t="s">
        <v>4</v>
      </c>
      <c r="B9" s="3"/>
      <c r="C9" s="3"/>
      <c r="D9" s="3"/>
      <c r="E9" s="74">
        <v>-2.5520000000000005</v>
      </c>
      <c r="F9" s="47">
        <v>-3.526</v>
      </c>
      <c r="G9" s="74">
        <v>-1.8979999999999992</v>
      </c>
      <c r="H9" s="153">
        <v>-0.038999999999999646</v>
      </c>
      <c r="I9" s="74">
        <v>-27.854</v>
      </c>
      <c r="J9" s="153">
        <v>-8.218999999999998</v>
      </c>
      <c r="K9" s="47">
        <v>-5.359999999999999</v>
      </c>
      <c r="L9" s="47">
        <v>-5.36</v>
      </c>
      <c r="M9" s="47">
        <v>-3.444</v>
      </c>
    </row>
    <row r="10" spans="1:13" ht="15" customHeight="1">
      <c r="A10" s="28" t="s">
        <v>5</v>
      </c>
      <c r="B10" s="3"/>
      <c r="C10" s="3"/>
      <c r="D10" s="3"/>
      <c r="E10" s="74"/>
      <c r="F10" s="47"/>
      <c r="G10" s="74"/>
      <c r="H10" s="153"/>
      <c r="I10" s="74"/>
      <c r="J10" s="153"/>
      <c r="K10" s="47"/>
      <c r="L10" s="47"/>
      <c r="M10" s="47"/>
    </row>
    <row r="11" spans="1:13" ht="15" customHeight="1">
      <c r="A11" s="29" t="s">
        <v>6</v>
      </c>
      <c r="B11" s="22"/>
      <c r="C11" s="22"/>
      <c r="D11" s="22"/>
      <c r="E11" s="73">
        <v>0.324</v>
      </c>
      <c r="F11" s="49"/>
      <c r="G11" s="73">
        <v>0.324</v>
      </c>
      <c r="H11" s="152"/>
      <c r="I11" s="73"/>
      <c r="J11" s="152">
        <v>0.47300000000000003</v>
      </c>
      <c r="K11" s="49"/>
      <c r="L11" s="49"/>
      <c r="M11" s="49"/>
    </row>
    <row r="12" spans="1:13" ht="15" customHeight="1">
      <c r="A12" s="10" t="s">
        <v>7</v>
      </c>
      <c r="B12" s="10"/>
      <c r="C12" s="10"/>
      <c r="D12" s="10"/>
      <c r="E12" s="75">
        <f aca="true" t="shared" si="0" ref="E12:K12">SUM(E7:E11)</f>
        <v>36.43999999999995</v>
      </c>
      <c r="F12" s="52">
        <f t="shared" si="0"/>
        <v>33.01699999999995</v>
      </c>
      <c r="G12" s="75">
        <f t="shared" si="0"/>
        <v>73.29199999999987</v>
      </c>
      <c r="H12" s="110">
        <f t="shared" si="0"/>
        <v>63.15200000000003</v>
      </c>
      <c r="I12" s="75">
        <f t="shared" si="0"/>
        <v>100.18100000000008</v>
      </c>
      <c r="J12" s="110">
        <f t="shared" si="0"/>
        <v>104.34199999999974</v>
      </c>
      <c r="K12" s="52">
        <f t="shared" si="0"/>
        <v>121.79700000000015</v>
      </c>
      <c r="L12" s="52">
        <v>121.38000000000001</v>
      </c>
      <c r="M12" s="52">
        <v>166.38100000000006</v>
      </c>
    </row>
    <row r="13" spans="1:13" ht="15" customHeight="1">
      <c r="A13" s="29" t="s">
        <v>73</v>
      </c>
      <c r="B13" s="22"/>
      <c r="C13" s="22"/>
      <c r="D13" s="22"/>
      <c r="E13" s="73">
        <v>-9.484</v>
      </c>
      <c r="F13" s="49">
        <v>-8.395</v>
      </c>
      <c r="G13" s="73">
        <v>-18.615000000000002</v>
      </c>
      <c r="H13" s="152">
        <v>-17.047</v>
      </c>
      <c r="I13" s="73">
        <v>-35.876000000000005</v>
      </c>
      <c r="J13" s="152">
        <v>-37.925000000000004</v>
      </c>
      <c r="K13" s="49">
        <v>-35.581</v>
      </c>
      <c r="L13" s="49">
        <v>-35.58</v>
      </c>
      <c r="M13" s="49">
        <v>-36.123000000000005</v>
      </c>
    </row>
    <row r="14" spans="1:13" ht="15" customHeight="1">
      <c r="A14" s="10" t="s">
        <v>8</v>
      </c>
      <c r="B14" s="10"/>
      <c r="C14" s="10"/>
      <c r="D14" s="10"/>
      <c r="E14" s="75">
        <f aca="true" t="shared" si="1" ref="E14:K14">SUM(E12:E13)</f>
        <v>26.955999999999946</v>
      </c>
      <c r="F14" s="52">
        <f t="shared" si="1"/>
        <v>24.621999999999954</v>
      </c>
      <c r="G14" s="75">
        <f t="shared" si="1"/>
        <v>54.67699999999987</v>
      </c>
      <c r="H14" s="110">
        <f t="shared" si="1"/>
        <v>46.10500000000003</v>
      </c>
      <c r="I14" s="75">
        <f t="shared" si="1"/>
        <v>64.30500000000008</v>
      </c>
      <c r="J14" s="110">
        <f t="shared" si="1"/>
        <v>66.41699999999975</v>
      </c>
      <c r="K14" s="52">
        <f t="shared" si="1"/>
        <v>86.21600000000015</v>
      </c>
      <c r="L14" s="52">
        <v>85.80000000000001</v>
      </c>
      <c r="M14" s="52">
        <v>130.25800000000004</v>
      </c>
    </row>
    <row r="15" spans="1:13" ht="15" customHeight="1">
      <c r="A15" s="28" t="s">
        <v>9</v>
      </c>
      <c r="B15" s="4"/>
      <c r="C15" s="4"/>
      <c r="D15" s="4"/>
      <c r="E15" s="74">
        <v>-0.342</v>
      </c>
      <c r="F15" s="47">
        <v>-0.418</v>
      </c>
      <c r="G15" s="74">
        <v>-0.672</v>
      </c>
      <c r="H15" s="153">
        <v>-0.827</v>
      </c>
      <c r="I15" s="74">
        <v>-1.6709999999999998</v>
      </c>
      <c r="J15" s="153">
        <v>-1.643</v>
      </c>
      <c r="K15" s="47"/>
      <c r="L15" s="47"/>
      <c r="M15" s="47"/>
    </row>
    <row r="16" spans="1:13" ht="15" customHeight="1">
      <c r="A16" s="29" t="s">
        <v>10</v>
      </c>
      <c r="B16" s="22"/>
      <c r="C16" s="22"/>
      <c r="D16" s="22"/>
      <c r="E16" s="73"/>
      <c r="F16" s="49"/>
      <c r="G16" s="73"/>
      <c r="H16" s="152"/>
      <c r="I16" s="73"/>
      <c r="J16" s="152"/>
      <c r="K16" s="49"/>
      <c r="L16" s="49"/>
      <c r="M16" s="49"/>
    </row>
    <row r="17" spans="1:13" ht="15" customHeight="1">
      <c r="A17" s="10" t="s">
        <v>11</v>
      </c>
      <c r="B17" s="10"/>
      <c r="C17" s="10"/>
      <c r="D17" s="10"/>
      <c r="E17" s="75">
        <f aca="true" t="shared" si="2" ref="E17:K17">SUM(E14:E16)</f>
        <v>26.613999999999947</v>
      </c>
      <c r="F17" s="52">
        <f t="shared" si="2"/>
        <v>24.203999999999954</v>
      </c>
      <c r="G17" s="75">
        <f t="shared" si="2"/>
        <v>54.004999999999875</v>
      </c>
      <c r="H17" s="110">
        <f t="shared" si="2"/>
        <v>45.278000000000034</v>
      </c>
      <c r="I17" s="75">
        <f t="shared" si="2"/>
        <v>62.63400000000008</v>
      </c>
      <c r="J17" s="110">
        <f t="shared" si="2"/>
        <v>64.77399999999975</v>
      </c>
      <c r="K17" s="52">
        <f t="shared" si="2"/>
        <v>86.21600000000015</v>
      </c>
      <c r="L17" s="52">
        <v>85.80000000000001</v>
      </c>
      <c r="M17" s="52">
        <v>130.25800000000004</v>
      </c>
    </row>
    <row r="18" spans="1:13" ht="15" customHeight="1">
      <c r="A18" s="28" t="s">
        <v>12</v>
      </c>
      <c r="B18" s="3"/>
      <c r="C18" s="3"/>
      <c r="D18" s="3"/>
      <c r="E18" s="74">
        <v>0.814</v>
      </c>
      <c r="F18" s="47">
        <v>1.514</v>
      </c>
      <c r="G18" s="74">
        <v>1.627</v>
      </c>
      <c r="H18" s="153">
        <v>1.8900000000000001</v>
      </c>
      <c r="I18" s="74">
        <v>2.599</v>
      </c>
      <c r="J18" s="153">
        <v>7.934000000000001</v>
      </c>
      <c r="K18" s="47"/>
      <c r="L18" s="47"/>
      <c r="M18" s="47">
        <v>12.794</v>
      </c>
    </row>
    <row r="19" spans="1:13" ht="15" customHeight="1">
      <c r="A19" s="29" t="s">
        <v>13</v>
      </c>
      <c r="B19" s="22"/>
      <c r="C19" s="22"/>
      <c r="D19" s="22"/>
      <c r="E19" s="73">
        <v>-8.668</v>
      </c>
      <c r="F19" s="49">
        <v>-9.943999999999999</v>
      </c>
      <c r="G19" s="73">
        <v>-18.181</v>
      </c>
      <c r="H19" s="152">
        <v>-19.521</v>
      </c>
      <c r="I19" s="73">
        <v>-41.010999999999996</v>
      </c>
      <c r="J19" s="152">
        <v>-43.998000000000005</v>
      </c>
      <c r="K19" s="49">
        <v>-25.533</v>
      </c>
      <c r="L19" s="49">
        <v>-2.07</v>
      </c>
      <c r="M19" s="49">
        <v>-6.8950000000000005</v>
      </c>
    </row>
    <row r="20" spans="1:13" ht="15" customHeight="1">
      <c r="A20" s="10" t="s">
        <v>14</v>
      </c>
      <c r="B20" s="10"/>
      <c r="C20" s="10"/>
      <c r="D20" s="10"/>
      <c r="E20" s="75">
        <f aca="true" t="shared" si="3" ref="E20:K20">SUM(E17:E19)</f>
        <v>18.75999999999995</v>
      </c>
      <c r="F20" s="52">
        <f t="shared" si="3"/>
        <v>15.773999999999955</v>
      </c>
      <c r="G20" s="75">
        <f t="shared" si="3"/>
        <v>37.45099999999988</v>
      </c>
      <c r="H20" s="110">
        <f t="shared" si="3"/>
        <v>27.647000000000034</v>
      </c>
      <c r="I20" s="75">
        <f t="shared" si="3"/>
        <v>24.22200000000008</v>
      </c>
      <c r="J20" s="110">
        <f t="shared" si="3"/>
        <v>28.709999999999738</v>
      </c>
      <c r="K20" s="52">
        <f t="shared" si="3"/>
        <v>60.68300000000015</v>
      </c>
      <c r="L20" s="52">
        <v>83.73000000000002</v>
      </c>
      <c r="M20" s="52">
        <v>136.15700000000004</v>
      </c>
    </row>
    <row r="21" spans="1:13" ht="15" customHeight="1">
      <c r="A21" s="28" t="s">
        <v>15</v>
      </c>
      <c r="B21" s="3"/>
      <c r="C21" s="3"/>
      <c r="D21" s="3"/>
      <c r="E21" s="74">
        <v>-4.933999999999999</v>
      </c>
      <c r="F21" s="47">
        <v>-5.0360000000000005</v>
      </c>
      <c r="G21" s="74">
        <v>-9.85</v>
      </c>
      <c r="H21" s="153">
        <v>-8.158999999999999</v>
      </c>
      <c r="I21" s="74">
        <v>-5.844000000000003</v>
      </c>
      <c r="J21" s="153">
        <v>-10.537</v>
      </c>
      <c r="K21" s="47">
        <v>-25.935000000000002</v>
      </c>
      <c r="L21" s="47">
        <v>-25.94</v>
      </c>
      <c r="M21" s="47">
        <v>-39.84</v>
      </c>
    </row>
    <row r="22" spans="1:13" ht="15" customHeight="1">
      <c r="A22" s="29" t="s">
        <v>16</v>
      </c>
      <c r="B22" s="24"/>
      <c r="C22" s="24"/>
      <c r="D22" s="24"/>
      <c r="E22" s="73"/>
      <c r="F22" s="49"/>
      <c r="G22" s="73"/>
      <c r="H22" s="152"/>
      <c r="I22" s="73"/>
      <c r="J22" s="152"/>
      <c r="K22" s="49"/>
      <c r="L22" s="49"/>
      <c r="M22" s="49"/>
    </row>
    <row r="23" spans="1:13" ht="15" customHeight="1">
      <c r="A23" s="32" t="s">
        <v>90</v>
      </c>
      <c r="B23" s="11"/>
      <c r="C23" s="11"/>
      <c r="D23" s="11"/>
      <c r="E23" s="75">
        <f aca="true" t="shared" si="4" ref="E23:K23">SUM(E20:E22)</f>
        <v>13.825999999999949</v>
      </c>
      <c r="F23" s="52">
        <f t="shared" si="4"/>
        <v>10.737999999999953</v>
      </c>
      <c r="G23" s="75">
        <f t="shared" si="4"/>
        <v>27.60099999999988</v>
      </c>
      <c r="H23" s="110">
        <f t="shared" si="4"/>
        <v>19.488000000000035</v>
      </c>
      <c r="I23" s="75">
        <f t="shared" si="4"/>
        <v>18.37800000000008</v>
      </c>
      <c r="J23" s="110">
        <f t="shared" si="4"/>
        <v>18.17299999999974</v>
      </c>
      <c r="K23" s="52">
        <f t="shared" si="4"/>
        <v>34.74800000000015</v>
      </c>
      <c r="L23" s="52">
        <v>57.79000000000002</v>
      </c>
      <c r="M23" s="52">
        <v>96.31700000000004</v>
      </c>
    </row>
    <row r="24" spans="1:13" ht="15" customHeight="1">
      <c r="A24" s="28" t="s">
        <v>81</v>
      </c>
      <c r="B24" s="3"/>
      <c r="C24" s="3"/>
      <c r="D24" s="3"/>
      <c r="E24" s="74">
        <f aca="true" t="shared" si="5" ref="E24:K24">E23-E25</f>
        <v>13.825999999999949</v>
      </c>
      <c r="F24" s="47">
        <f t="shared" si="5"/>
        <v>10.764999999999953</v>
      </c>
      <c r="G24" s="74">
        <f t="shared" si="5"/>
        <v>27.60099999999988</v>
      </c>
      <c r="H24" s="153">
        <f t="shared" si="5"/>
        <v>19.488000000000035</v>
      </c>
      <c r="I24" s="74">
        <f t="shared" si="5"/>
        <v>18.37800000000008</v>
      </c>
      <c r="J24" s="153">
        <f t="shared" si="5"/>
        <v>18.17299999999974</v>
      </c>
      <c r="K24" s="47">
        <f t="shared" si="5"/>
        <v>34.74800000000015</v>
      </c>
      <c r="L24" s="47">
        <v>57.79000000000002</v>
      </c>
      <c r="M24" s="47">
        <v>96.31700000000004</v>
      </c>
    </row>
    <row r="25" spans="1:13" ht="15" customHeight="1">
      <c r="A25" s="28" t="s">
        <v>88</v>
      </c>
      <c r="B25" s="3"/>
      <c r="C25" s="3"/>
      <c r="D25" s="3"/>
      <c r="E25" s="74"/>
      <c r="F25" s="47">
        <v>-0.027</v>
      </c>
      <c r="G25" s="74"/>
      <c r="H25" s="153"/>
      <c r="I25" s="74"/>
      <c r="J25" s="153"/>
      <c r="K25" s="47"/>
      <c r="L25" s="47"/>
      <c r="M25" s="47"/>
    </row>
    <row r="26" spans="1:13" ht="10.5" customHeight="1">
      <c r="A26" s="3"/>
      <c r="B26" s="3"/>
      <c r="C26" s="3"/>
      <c r="D26" s="3"/>
      <c r="E26" s="74"/>
      <c r="F26" s="47"/>
      <c r="G26" s="74"/>
      <c r="H26" s="153"/>
      <c r="I26" s="74"/>
      <c r="J26" s="47"/>
      <c r="K26" s="47"/>
      <c r="L26" s="47"/>
      <c r="M26" s="47"/>
    </row>
    <row r="27" spans="1:13" ht="15" customHeight="1">
      <c r="A27" s="178" t="s">
        <v>107</v>
      </c>
      <c r="B27" s="179"/>
      <c r="C27" s="179"/>
      <c r="D27" s="179"/>
      <c r="E27" s="180">
        <v>-5.043</v>
      </c>
      <c r="F27" s="181">
        <v>-6.4430000000000005</v>
      </c>
      <c r="G27" s="180">
        <v>-7.123</v>
      </c>
      <c r="H27" s="182">
        <v>-9.893</v>
      </c>
      <c r="I27" s="180">
        <v>-39</v>
      </c>
      <c r="J27" s="181">
        <v>-27</v>
      </c>
      <c r="K27" s="181"/>
      <c r="L27" s="181"/>
      <c r="M27" s="181"/>
    </row>
    <row r="28" spans="1:13" ht="15" customHeight="1">
      <c r="A28" s="183" t="s">
        <v>108</v>
      </c>
      <c r="B28" s="184"/>
      <c r="C28" s="184"/>
      <c r="D28" s="184"/>
      <c r="E28" s="185">
        <f>E14-E27</f>
        <v>31.998999999999945</v>
      </c>
      <c r="F28" s="186">
        <f aca="true" t="shared" si="6" ref="F28:L28">F14-F27</f>
        <v>31.064999999999955</v>
      </c>
      <c r="G28" s="185">
        <f t="shared" si="6"/>
        <v>61.79999999999987</v>
      </c>
      <c r="H28" s="187">
        <f t="shared" si="6"/>
        <v>55.99800000000003</v>
      </c>
      <c r="I28" s="185">
        <f t="shared" si="6"/>
        <v>103.30500000000008</v>
      </c>
      <c r="J28" s="186">
        <f t="shared" si="6"/>
        <v>93.41699999999975</v>
      </c>
      <c r="K28" s="186">
        <f t="shared" si="6"/>
        <v>86.21600000000015</v>
      </c>
      <c r="L28" s="186">
        <f t="shared" si="6"/>
        <v>85.80000000000001</v>
      </c>
      <c r="M28" s="186">
        <f>M14-M27</f>
        <v>130.25800000000004</v>
      </c>
    </row>
    <row r="29" spans="1:13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M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2009</v>
      </c>
      <c r="M30" s="58">
        <f t="shared" si="7"/>
        <v>2008</v>
      </c>
    </row>
    <row r="31" spans="1:13" ht="12.75" customHeight="1">
      <c r="A31" s="59"/>
      <c r="B31" s="59"/>
      <c r="C31" s="60"/>
      <c r="D31" s="57"/>
      <c r="E31" s="78" t="str">
        <f>E$4</f>
        <v>Q2</v>
      </c>
      <c r="F31" s="78" t="str">
        <f>F$4</f>
        <v>Q2</v>
      </c>
      <c r="G31" s="78" t="str">
        <f>G$4</f>
        <v>Q1-2</v>
      </c>
      <c r="H31" s="78" t="str">
        <f>H$4</f>
        <v>Q1-2</v>
      </c>
      <c r="I31" s="78">
        <f>IF(I$4="","",I$4)</f>
      </c>
      <c r="J31" s="78"/>
      <c r="K31" s="78"/>
      <c r="L31" s="78"/>
      <c r="M31" s="78"/>
    </row>
    <row r="32" spans="1:13" s="17" customFormat="1" ht="15" customHeight="1">
      <c r="A32" s="56" t="s">
        <v>79</v>
      </c>
      <c r="B32" s="65"/>
      <c r="C32" s="60"/>
      <c r="D32" s="60"/>
      <c r="E32" s="79"/>
      <c r="F32" s="79"/>
      <c r="G32" s="79"/>
      <c r="H32" s="79"/>
      <c r="I32" s="79"/>
      <c r="J32" s="79"/>
      <c r="K32" s="79"/>
      <c r="L32" s="79">
        <f>IF(L$5=0,"",L$5)</f>
      </c>
      <c r="M32" s="79">
        <f>IF(M$5=0,"",M$5)</f>
      </c>
    </row>
    <row r="33" spans="5:13" ht="1.5" customHeight="1">
      <c r="E33" s="38"/>
      <c r="F33" s="38"/>
      <c r="G33" s="80"/>
      <c r="H33" s="80"/>
      <c r="I33" s="38"/>
      <c r="J33" s="38"/>
      <c r="K33" s="38"/>
      <c r="L33" s="38"/>
      <c r="M33" s="38"/>
    </row>
    <row r="34" spans="1:13" ht="15" customHeight="1">
      <c r="A34" s="28" t="s">
        <v>17</v>
      </c>
      <c r="B34" s="7"/>
      <c r="C34" s="7"/>
      <c r="D34" s="7"/>
      <c r="E34" s="74"/>
      <c r="F34" s="47"/>
      <c r="G34" s="74">
        <v>1160.061</v>
      </c>
      <c r="H34" s="153">
        <v>1163.092</v>
      </c>
      <c r="I34" s="74">
        <v>1157.309</v>
      </c>
      <c r="J34" s="153">
        <v>1180.343</v>
      </c>
      <c r="K34" s="47"/>
      <c r="L34" s="47">
        <v>230.8</v>
      </c>
      <c r="M34" s="47">
        <v>33</v>
      </c>
    </row>
    <row r="35" spans="1:13" ht="15" customHeight="1">
      <c r="A35" s="28" t="s">
        <v>18</v>
      </c>
      <c r="B35" s="6"/>
      <c r="C35" s="6"/>
      <c r="D35" s="6"/>
      <c r="E35" s="74"/>
      <c r="F35" s="47"/>
      <c r="G35" s="74">
        <v>39.38900000000001</v>
      </c>
      <c r="H35" s="153">
        <v>5.475000000000001</v>
      </c>
      <c r="I35" s="74">
        <v>9.66599999999999</v>
      </c>
      <c r="J35" s="153">
        <v>7.135</v>
      </c>
      <c r="K35" s="47"/>
      <c r="L35" s="47">
        <v>12.81</v>
      </c>
      <c r="M35" s="47">
        <v>9</v>
      </c>
    </row>
    <row r="36" spans="1:13" ht="15" customHeight="1">
      <c r="A36" s="28" t="s">
        <v>82</v>
      </c>
      <c r="B36" s="6"/>
      <c r="C36" s="6"/>
      <c r="D36" s="6"/>
      <c r="E36" s="74"/>
      <c r="F36" s="47"/>
      <c r="G36" s="74">
        <v>202.01200000000003</v>
      </c>
      <c r="H36" s="153">
        <v>224.57600000000008</v>
      </c>
      <c r="I36" s="74">
        <v>226.5149999999999</v>
      </c>
      <c r="J36" s="153">
        <v>213.62599999999998</v>
      </c>
      <c r="K36" s="47"/>
      <c r="L36" s="47">
        <v>223.47</v>
      </c>
      <c r="M36" s="47">
        <v>138</v>
      </c>
    </row>
    <row r="37" spans="1:13" ht="15" customHeight="1">
      <c r="A37" s="28" t="s">
        <v>19</v>
      </c>
      <c r="B37" s="6"/>
      <c r="C37" s="6"/>
      <c r="D37" s="6"/>
      <c r="E37" s="74"/>
      <c r="F37" s="47"/>
      <c r="G37" s="74">
        <v>2.5460000000000003</v>
      </c>
      <c r="H37" s="153">
        <v>4.366</v>
      </c>
      <c r="I37" s="74">
        <v>2.3289999999999997</v>
      </c>
      <c r="J37" s="153">
        <v>13.124</v>
      </c>
      <c r="K37" s="47"/>
      <c r="L37" s="47"/>
      <c r="M37" s="47"/>
    </row>
    <row r="38" spans="1:13" ht="15" customHeight="1">
      <c r="A38" s="29" t="s">
        <v>20</v>
      </c>
      <c r="B38" s="22"/>
      <c r="C38" s="22"/>
      <c r="D38" s="22"/>
      <c r="E38" s="73"/>
      <c r="F38" s="49"/>
      <c r="G38" s="73">
        <v>35.74</v>
      </c>
      <c r="H38" s="152">
        <v>21.136000000000003</v>
      </c>
      <c r="I38" s="73">
        <v>34.377</v>
      </c>
      <c r="J38" s="152">
        <v>23.839000000000002</v>
      </c>
      <c r="K38" s="49"/>
      <c r="L38" s="49">
        <v>21.18</v>
      </c>
      <c r="M38" s="49">
        <v>22</v>
      </c>
    </row>
    <row r="39" spans="1:13" ht="15" customHeight="1">
      <c r="A39" s="30" t="s">
        <v>21</v>
      </c>
      <c r="B39" s="10"/>
      <c r="C39" s="10"/>
      <c r="D39" s="10"/>
      <c r="E39" s="102">
        <v>0</v>
      </c>
      <c r="F39" s="103">
        <v>0</v>
      </c>
      <c r="G39" s="102">
        <f>SUM(G34:G38)</f>
        <v>1439.7479999999998</v>
      </c>
      <c r="H39" s="137">
        <f>SUM(H34:H38)</f>
        <v>1418.645</v>
      </c>
      <c r="I39" s="75">
        <f>SUM(I34:I38)</f>
        <v>1430.1959999999997</v>
      </c>
      <c r="J39" s="137">
        <v>1438.067</v>
      </c>
      <c r="K39" s="52" t="s">
        <v>75</v>
      </c>
      <c r="L39" s="52">
        <v>488.26000000000005</v>
      </c>
      <c r="M39" s="52">
        <v>202</v>
      </c>
    </row>
    <row r="40" spans="1:13" ht="15" customHeight="1">
      <c r="A40" s="28" t="s">
        <v>22</v>
      </c>
      <c r="B40" s="3"/>
      <c r="C40" s="3"/>
      <c r="D40" s="3"/>
      <c r="E40" s="74"/>
      <c r="F40" s="47"/>
      <c r="G40" s="74">
        <v>178.742</v>
      </c>
      <c r="H40" s="153">
        <v>184.148</v>
      </c>
      <c r="I40" s="74">
        <v>177.12</v>
      </c>
      <c r="J40" s="153">
        <v>194.93599999999998</v>
      </c>
      <c r="K40" s="47"/>
      <c r="L40" s="47">
        <v>179.72</v>
      </c>
      <c r="M40" s="47">
        <v>187</v>
      </c>
    </row>
    <row r="41" spans="1:13" ht="15" customHeight="1">
      <c r="A41" s="28" t="s">
        <v>23</v>
      </c>
      <c r="B41" s="3"/>
      <c r="C41" s="3"/>
      <c r="D41" s="3"/>
      <c r="E41" s="74"/>
      <c r="F41" s="47"/>
      <c r="G41" s="74"/>
      <c r="H41" s="153"/>
      <c r="I41" s="74"/>
      <c r="J41" s="153"/>
      <c r="K41" s="47"/>
      <c r="L41" s="47"/>
      <c r="M41" s="47"/>
    </row>
    <row r="42" spans="1:13" ht="15" customHeight="1">
      <c r="A42" s="28" t="s">
        <v>24</v>
      </c>
      <c r="B42" s="3"/>
      <c r="C42" s="3"/>
      <c r="D42" s="3"/>
      <c r="E42" s="74"/>
      <c r="F42" s="47"/>
      <c r="G42" s="74">
        <v>411.88400000000007</v>
      </c>
      <c r="H42" s="153">
        <v>417.704</v>
      </c>
      <c r="I42" s="74">
        <v>332.406</v>
      </c>
      <c r="J42" s="153">
        <v>381.41100000000006</v>
      </c>
      <c r="K42" s="47"/>
      <c r="L42" s="47">
        <v>360.31</v>
      </c>
      <c r="M42" s="47">
        <v>336</v>
      </c>
    </row>
    <row r="43" spans="1:13" ht="15" customHeight="1">
      <c r="A43" s="28" t="s">
        <v>25</v>
      </c>
      <c r="B43" s="3"/>
      <c r="C43" s="3"/>
      <c r="D43" s="3"/>
      <c r="E43" s="74"/>
      <c r="F43" s="47"/>
      <c r="G43" s="74">
        <v>80.527</v>
      </c>
      <c r="H43" s="153">
        <v>131.879</v>
      </c>
      <c r="I43" s="74">
        <v>163.219</v>
      </c>
      <c r="J43" s="153">
        <v>206.309</v>
      </c>
      <c r="K43" s="47"/>
      <c r="L43" s="47">
        <v>213.43</v>
      </c>
      <c r="M43" s="47">
        <v>221</v>
      </c>
    </row>
    <row r="44" spans="1:13" ht="15" customHeight="1">
      <c r="A44" s="29" t="s">
        <v>26</v>
      </c>
      <c r="B44" s="22"/>
      <c r="C44" s="22"/>
      <c r="D44" s="22"/>
      <c r="E44" s="73"/>
      <c r="F44" s="49"/>
      <c r="G44" s="73"/>
      <c r="H44" s="152"/>
      <c r="I44" s="73"/>
      <c r="J44" s="152"/>
      <c r="K44" s="49"/>
      <c r="L44" s="49"/>
      <c r="M44" s="49"/>
    </row>
    <row r="45" spans="1:13" ht="15" customHeight="1">
      <c r="A45" s="31" t="s">
        <v>27</v>
      </c>
      <c r="B45" s="19"/>
      <c r="C45" s="19"/>
      <c r="D45" s="19"/>
      <c r="E45" s="104">
        <v>0</v>
      </c>
      <c r="F45" s="105">
        <v>0</v>
      </c>
      <c r="G45" s="104">
        <f>SUM(G40:G44)</f>
        <v>671.1530000000001</v>
      </c>
      <c r="H45" s="138">
        <f>SUM(H40:H44)</f>
        <v>733.731</v>
      </c>
      <c r="I45" s="81">
        <f>SUM(I40:I44)</f>
        <v>672.745</v>
      </c>
      <c r="J45" s="138">
        <v>782.656</v>
      </c>
      <c r="K45" s="82" t="s">
        <v>75</v>
      </c>
      <c r="L45" s="82">
        <v>753.46</v>
      </c>
      <c r="M45" s="82">
        <v>744</v>
      </c>
    </row>
    <row r="46" spans="1:13" ht="15" customHeight="1">
      <c r="A46" s="30" t="s">
        <v>59</v>
      </c>
      <c r="B46" s="9"/>
      <c r="C46" s="9"/>
      <c r="D46" s="9"/>
      <c r="E46" s="102">
        <v>0</v>
      </c>
      <c r="F46" s="103">
        <v>0</v>
      </c>
      <c r="G46" s="102">
        <f>G45+G39</f>
        <v>2110.901</v>
      </c>
      <c r="H46" s="137">
        <f>H45+H39</f>
        <v>2152.376</v>
      </c>
      <c r="I46" s="75">
        <f>I39+I45</f>
        <v>2102.941</v>
      </c>
      <c r="J46" s="137">
        <v>2220.723</v>
      </c>
      <c r="K46" s="52" t="s">
        <v>75</v>
      </c>
      <c r="L46" s="52">
        <v>1241.72</v>
      </c>
      <c r="M46" s="52">
        <v>946</v>
      </c>
    </row>
    <row r="47" spans="1:13" ht="15" customHeight="1">
      <c r="A47" s="28" t="s">
        <v>83</v>
      </c>
      <c r="B47" s="3"/>
      <c r="C47" s="3"/>
      <c r="D47" s="3"/>
      <c r="E47" s="74"/>
      <c r="F47" s="47"/>
      <c r="G47" s="74">
        <v>1150.4719999999995</v>
      </c>
      <c r="H47" s="153">
        <v>1127.36</v>
      </c>
      <c r="I47" s="74">
        <v>1122.7779999999998</v>
      </c>
      <c r="J47" s="153">
        <v>1120.1029999999998</v>
      </c>
      <c r="K47" s="47"/>
      <c r="L47" s="47">
        <v>551.11</v>
      </c>
      <c r="M47" s="47">
        <v>538</v>
      </c>
    </row>
    <row r="48" spans="1:13" ht="15" customHeight="1">
      <c r="A48" s="28" t="s">
        <v>89</v>
      </c>
      <c r="B48" s="3"/>
      <c r="C48" s="3"/>
      <c r="D48" s="3"/>
      <c r="E48" s="74"/>
      <c r="F48" s="47"/>
      <c r="G48" s="74"/>
      <c r="H48" s="153"/>
      <c r="I48" s="74"/>
      <c r="J48" s="153">
        <v>2.8850000000000002</v>
      </c>
      <c r="K48" s="47"/>
      <c r="L48" s="47"/>
      <c r="M48" s="47">
        <v>4</v>
      </c>
    </row>
    <row r="49" spans="1:13" ht="15" customHeight="1">
      <c r="A49" s="28" t="s">
        <v>28</v>
      </c>
      <c r="B49" s="3"/>
      <c r="C49" s="3"/>
      <c r="D49" s="3"/>
      <c r="E49" s="74"/>
      <c r="F49" s="47"/>
      <c r="G49" s="74">
        <v>2.826</v>
      </c>
      <c r="H49" s="153">
        <v>4.785</v>
      </c>
      <c r="I49" s="74">
        <v>2.753</v>
      </c>
      <c r="J49" s="153">
        <v>4.444</v>
      </c>
      <c r="K49" s="47"/>
      <c r="L49" s="47">
        <v>5.12</v>
      </c>
      <c r="M49" s="47">
        <v>3</v>
      </c>
    </row>
    <row r="50" spans="1:13" ht="15" customHeight="1">
      <c r="A50" s="28" t="s">
        <v>29</v>
      </c>
      <c r="B50" s="3"/>
      <c r="C50" s="3"/>
      <c r="D50" s="3"/>
      <c r="E50" s="74"/>
      <c r="F50" s="47"/>
      <c r="G50" s="74">
        <v>20.882</v>
      </c>
      <c r="H50" s="153">
        <v>24.665999999999997</v>
      </c>
      <c r="I50" s="74">
        <v>21.755000000000003</v>
      </c>
      <c r="J50" s="153">
        <v>23.872</v>
      </c>
      <c r="K50" s="47"/>
      <c r="L50" s="47">
        <v>23.96</v>
      </c>
      <c r="M50" s="47">
        <v>23</v>
      </c>
    </row>
    <row r="51" spans="1:13" ht="15" customHeight="1">
      <c r="A51" s="28" t="s">
        <v>30</v>
      </c>
      <c r="B51" s="3"/>
      <c r="C51" s="3"/>
      <c r="D51" s="3"/>
      <c r="E51" s="74"/>
      <c r="F51" s="47"/>
      <c r="G51" s="74">
        <v>608.213</v>
      </c>
      <c r="H51" s="153">
        <v>659.1289999999999</v>
      </c>
      <c r="I51" s="74">
        <v>632.053</v>
      </c>
      <c r="J51" s="153">
        <v>705.3249999999999</v>
      </c>
      <c r="K51" s="47"/>
      <c r="L51" s="47">
        <v>352.16</v>
      </c>
      <c r="M51" s="47">
        <v>100</v>
      </c>
    </row>
    <row r="52" spans="1:13" ht="15" customHeight="1">
      <c r="A52" s="28" t="s">
        <v>31</v>
      </c>
      <c r="B52" s="3"/>
      <c r="C52" s="3"/>
      <c r="D52" s="3"/>
      <c r="E52" s="74"/>
      <c r="F52" s="47"/>
      <c r="G52" s="74">
        <v>328.50800000000004</v>
      </c>
      <c r="H52" s="153">
        <v>336.436</v>
      </c>
      <c r="I52" s="74">
        <v>323.602</v>
      </c>
      <c r="J52" s="153">
        <v>364.094</v>
      </c>
      <c r="K52" s="47"/>
      <c r="L52" s="47">
        <v>309.36</v>
      </c>
      <c r="M52" s="47">
        <v>278</v>
      </c>
    </row>
    <row r="53" spans="1:13" ht="15" customHeight="1">
      <c r="A53" s="28" t="s">
        <v>32</v>
      </c>
      <c r="B53" s="3"/>
      <c r="C53" s="3"/>
      <c r="D53" s="3"/>
      <c r="E53" s="74"/>
      <c r="F53" s="47"/>
      <c r="G53" s="74"/>
      <c r="H53" s="153"/>
      <c r="I53" s="74"/>
      <c r="J53" s="153"/>
      <c r="K53" s="47"/>
      <c r="L53" s="47"/>
      <c r="M53" s="47"/>
    </row>
    <row r="54" spans="1:13" ht="15" customHeight="1">
      <c r="A54" s="29" t="s">
        <v>84</v>
      </c>
      <c r="B54" s="22"/>
      <c r="C54" s="22"/>
      <c r="D54" s="22"/>
      <c r="E54" s="73"/>
      <c r="F54" s="49"/>
      <c r="G54" s="73"/>
      <c r="H54" s="152"/>
      <c r="I54" s="73"/>
      <c r="J54" s="152"/>
      <c r="K54" s="49"/>
      <c r="L54" s="49"/>
      <c r="M54" s="49"/>
    </row>
    <row r="55" spans="1:13" ht="15" customHeight="1">
      <c r="A55" s="30" t="s">
        <v>76</v>
      </c>
      <c r="B55" s="9"/>
      <c r="C55" s="9"/>
      <c r="D55" s="9"/>
      <c r="E55" s="102">
        <v>0</v>
      </c>
      <c r="F55" s="103">
        <v>0</v>
      </c>
      <c r="G55" s="102">
        <f>SUM(G47:G54)</f>
        <v>2110.901</v>
      </c>
      <c r="H55" s="137">
        <f>SUM(H47:H54)</f>
        <v>2152.3759999999997</v>
      </c>
      <c r="I55" s="75">
        <f>SUM(I47:I54)</f>
        <v>2102.941</v>
      </c>
      <c r="J55" s="137">
        <v>2220.723</v>
      </c>
      <c r="K55" s="52" t="s">
        <v>75</v>
      </c>
      <c r="L55" s="52">
        <v>1241.71</v>
      </c>
      <c r="M55" s="52">
        <v>946</v>
      </c>
    </row>
    <row r="56" spans="1:13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  <c r="M56" s="47"/>
    </row>
    <row r="57" spans="1:13" ht="12.75" customHeight="1">
      <c r="A57" s="66"/>
      <c r="B57" s="55"/>
      <c r="C57" s="57"/>
      <c r="D57" s="57"/>
      <c r="E57" s="58">
        <f aca="true" t="shared" si="8" ref="E57:M57">E$3</f>
        <v>2012</v>
      </c>
      <c r="F57" s="58">
        <f t="shared" si="8"/>
        <v>2011</v>
      </c>
      <c r="G57" s="58">
        <f t="shared" si="8"/>
        <v>2012</v>
      </c>
      <c r="H57" s="58">
        <f t="shared" si="8"/>
        <v>2011</v>
      </c>
      <c r="I57" s="58">
        <f t="shared" si="8"/>
        <v>2011</v>
      </c>
      <c r="J57" s="58">
        <f t="shared" si="8"/>
        <v>2010</v>
      </c>
      <c r="K57" s="58">
        <f t="shared" si="8"/>
        <v>2009</v>
      </c>
      <c r="L57" s="58">
        <f t="shared" si="8"/>
        <v>2009</v>
      </c>
      <c r="M57" s="58">
        <f t="shared" si="8"/>
        <v>2008</v>
      </c>
    </row>
    <row r="58" spans="1:13" ht="12.75" customHeight="1">
      <c r="A58" s="59"/>
      <c r="B58" s="59"/>
      <c r="C58" s="57"/>
      <c r="D58" s="57"/>
      <c r="E58" s="78" t="str">
        <f>E$4</f>
        <v>Q2</v>
      </c>
      <c r="F58" s="78" t="str">
        <f>F$4</f>
        <v>Q2</v>
      </c>
      <c r="G58" s="78" t="str">
        <f>G$4</f>
        <v>Q1-2</v>
      </c>
      <c r="H58" s="78" t="str">
        <f>H$4</f>
        <v>Q1-2</v>
      </c>
      <c r="I58" s="78">
        <f>IF(I$4="","",I$4)</f>
      </c>
      <c r="J58" s="78"/>
      <c r="K58" s="78"/>
      <c r="L58" s="78"/>
      <c r="M58" s="78"/>
    </row>
    <row r="59" spans="1:13" s="17" customFormat="1" ht="15" customHeight="1">
      <c r="A59" s="66" t="s">
        <v>80</v>
      </c>
      <c r="B59" s="65"/>
      <c r="C59" s="60"/>
      <c r="D59" s="60"/>
      <c r="E59" s="79"/>
      <c r="F59" s="79"/>
      <c r="G59" s="79"/>
      <c r="H59" s="79"/>
      <c r="I59" s="79"/>
      <c r="J59" s="79"/>
      <c r="K59" s="79"/>
      <c r="L59" s="79">
        <f>IF(L$5=0,"",L$5)</f>
      </c>
      <c r="M59" s="79">
        <f>IF(M$5=0,"",M$5)</f>
      </c>
    </row>
    <row r="60" spans="5:13" ht="1.5" customHeight="1">
      <c r="E60" s="38"/>
      <c r="F60" s="38"/>
      <c r="G60" s="80"/>
      <c r="H60" s="80"/>
      <c r="I60" s="38"/>
      <c r="J60" s="38"/>
      <c r="K60" s="38"/>
      <c r="L60" s="38"/>
      <c r="M60" s="38"/>
    </row>
    <row r="61" spans="1:13" ht="24.75" customHeight="1">
      <c r="A61" s="198" t="s">
        <v>33</v>
      </c>
      <c r="B61" s="198"/>
      <c r="C61" s="8"/>
      <c r="D61" s="8"/>
      <c r="E61" s="72">
        <v>27.218999999999998</v>
      </c>
      <c r="F61" s="50">
        <v>11.693999999999999</v>
      </c>
      <c r="G61" s="72">
        <v>49.629000000000005</v>
      </c>
      <c r="H61" s="151">
        <v>27.372999999999994</v>
      </c>
      <c r="I61" s="72">
        <v>59.300999999999995</v>
      </c>
      <c r="J61" s="151"/>
      <c r="K61" s="50"/>
      <c r="L61" s="50">
        <v>89.62</v>
      </c>
      <c r="M61" s="50">
        <v>147.00000000000003</v>
      </c>
    </row>
    <row r="62" spans="1:13" ht="15" customHeight="1">
      <c r="A62" s="200" t="s">
        <v>34</v>
      </c>
      <c r="B62" s="200"/>
      <c r="C62" s="23"/>
      <c r="D62" s="23"/>
      <c r="E62" s="73">
        <v>-60.30100000000001</v>
      </c>
      <c r="F62" s="49">
        <v>11.387000000000008</v>
      </c>
      <c r="G62" s="73">
        <v>-80.922</v>
      </c>
      <c r="H62" s="152">
        <v>-41.349000000000004</v>
      </c>
      <c r="I62" s="73">
        <v>15.591999999999999</v>
      </c>
      <c r="J62" s="152"/>
      <c r="K62" s="49"/>
      <c r="L62" s="49">
        <v>36.31</v>
      </c>
      <c r="M62" s="49">
        <v>8</v>
      </c>
    </row>
    <row r="63" spans="1:13" ht="16.5" customHeight="1">
      <c r="A63" s="201" t="s">
        <v>35</v>
      </c>
      <c r="B63" s="201"/>
      <c r="C63" s="25"/>
      <c r="D63" s="25"/>
      <c r="E63" s="77">
        <f>SUM(E61:E62)</f>
        <v>-33.08200000000001</v>
      </c>
      <c r="F63" s="52">
        <f>SUM(F61:F62)</f>
        <v>23.081000000000007</v>
      </c>
      <c r="G63" s="77">
        <f>SUM(G61:G62)</f>
        <v>-31.292999999999992</v>
      </c>
      <c r="H63" s="142">
        <f>SUM(H61:H62)</f>
        <v>-13.97600000000001</v>
      </c>
      <c r="I63" s="77">
        <f>SUM(I61:I62)</f>
        <v>74.893</v>
      </c>
      <c r="J63" s="137" t="s">
        <v>58</v>
      </c>
      <c r="K63" s="52" t="s">
        <v>75</v>
      </c>
      <c r="L63" s="52">
        <f>SUM(L61:L62)</f>
        <v>125.93</v>
      </c>
      <c r="M63" s="52">
        <f>SUM(M61:M62)</f>
        <v>155.00000000000003</v>
      </c>
    </row>
    <row r="64" spans="1:13" ht="15" customHeight="1">
      <c r="A64" s="198" t="s">
        <v>85</v>
      </c>
      <c r="B64" s="198"/>
      <c r="C64" s="3"/>
      <c r="D64" s="3"/>
      <c r="E64" s="74">
        <v>-14.964</v>
      </c>
      <c r="F64" s="47">
        <v>-17.057000000000002</v>
      </c>
      <c r="G64" s="74">
        <v>-23.416</v>
      </c>
      <c r="H64" s="153">
        <v>-31.022</v>
      </c>
      <c r="I64" s="74">
        <v>-52.816</v>
      </c>
      <c r="J64" s="153"/>
      <c r="K64" s="47"/>
      <c r="L64" s="47">
        <v>-24.37</v>
      </c>
      <c r="M64" s="47">
        <v>-29</v>
      </c>
    </row>
    <row r="65" spans="1:13" ht="15" customHeight="1">
      <c r="A65" s="200" t="s">
        <v>86</v>
      </c>
      <c r="B65" s="200"/>
      <c r="C65" s="22"/>
      <c r="D65" s="22"/>
      <c r="E65" s="73"/>
      <c r="F65" s="49"/>
      <c r="G65" s="73"/>
      <c r="H65" s="152"/>
      <c r="I65" s="73"/>
      <c r="J65" s="152"/>
      <c r="K65" s="49"/>
      <c r="L65" s="49"/>
      <c r="M65" s="49">
        <v>5</v>
      </c>
    </row>
    <row r="66" spans="1:13" s="42" customFormat="1" ht="16.5" customHeight="1">
      <c r="A66" s="140" t="s">
        <v>87</v>
      </c>
      <c r="B66" s="140"/>
      <c r="C66" s="26"/>
      <c r="D66" s="26"/>
      <c r="E66" s="77">
        <f>SUM(E63:E65)</f>
        <v>-48.04600000000001</v>
      </c>
      <c r="F66" s="52">
        <f>SUM(F63:F65)</f>
        <v>6.0240000000000045</v>
      </c>
      <c r="G66" s="77">
        <f>SUM(G63:G65)</f>
        <v>-54.70899999999999</v>
      </c>
      <c r="H66" s="142">
        <f>SUM(H63:H65)</f>
        <v>-44.998000000000005</v>
      </c>
      <c r="I66" s="77">
        <f>SUM(I63:I65)</f>
        <v>22.076999999999998</v>
      </c>
      <c r="J66" s="154" t="s">
        <v>58</v>
      </c>
      <c r="K66" s="142" t="s">
        <v>75</v>
      </c>
      <c r="L66" s="52">
        <f>SUM(L63:L65)</f>
        <v>101.56</v>
      </c>
      <c r="M66" s="52">
        <f>SUM(M63:M65)</f>
        <v>131.00000000000003</v>
      </c>
    </row>
    <row r="67" spans="1:13" ht="15" customHeight="1">
      <c r="A67" s="200" t="s">
        <v>36</v>
      </c>
      <c r="B67" s="200"/>
      <c r="C67" s="27"/>
      <c r="D67" s="27"/>
      <c r="E67" s="73"/>
      <c r="F67" s="49"/>
      <c r="G67" s="73"/>
      <c r="H67" s="152"/>
      <c r="I67" s="73"/>
      <c r="J67" s="152"/>
      <c r="K67" s="49"/>
      <c r="L67" s="49">
        <v>-265.55</v>
      </c>
      <c r="M67" s="49">
        <v>-1</v>
      </c>
    </row>
    <row r="68" spans="1:13" ht="16.5" customHeight="1">
      <c r="A68" s="201" t="s">
        <v>37</v>
      </c>
      <c r="B68" s="201"/>
      <c r="C68" s="9"/>
      <c r="D68" s="9"/>
      <c r="E68" s="77">
        <f>SUM(E66:E67)</f>
        <v>-48.04600000000001</v>
      </c>
      <c r="F68" s="52">
        <f>SUM(F66:F67)</f>
        <v>6.0240000000000045</v>
      </c>
      <c r="G68" s="77">
        <f>SUM(G66:G67)</f>
        <v>-54.70899999999999</v>
      </c>
      <c r="H68" s="142">
        <f>SUM(H66:H67)</f>
        <v>-44.998000000000005</v>
      </c>
      <c r="I68" s="77">
        <f>SUM(I66:I67)</f>
        <v>22.076999999999998</v>
      </c>
      <c r="J68" s="137" t="s">
        <v>58</v>
      </c>
      <c r="K68" s="52" t="s">
        <v>75</v>
      </c>
      <c r="L68" s="52">
        <f>SUM(L66:L67)</f>
        <v>-163.99</v>
      </c>
      <c r="M68" s="52">
        <f>SUM(M66:M67)</f>
        <v>130.00000000000003</v>
      </c>
    </row>
    <row r="69" spans="1:13" ht="15" customHeight="1">
      <c r="A69" s="198" t="s">
        <v>38</v>
      </c>
      <c r="B69" s="198"/>
      <c r="C69" s="3"/>
      <c r="D69" s="3"/>
      <c r="E69" s="74">
        <v>-29.421</v>
      </c>
      <c r="F69" s="47">
        <v>-25.69</v>
      </c>
      <c r="G69" s="74">
        <v>-29.421</v>
      </c>
      <c r="H69" s="153">
        <v>-25.855</v>
      </c>
      <c r="I69" s="74">
        <v>-65.049</v>
      </c>
      <c r="J69" s="153"/>
      <c r="K69" s="47"/>
      <c r="L69" s="47">
        <v>201.9</v>
      </c>
      <c r="M69" s="47">
        <v>-46</v>
      </c>
    </row>
    <row r="70" spans="1:13" ht="15" customHeight="1">
      <c r="A70" s="198" t="s">
        <v>39</v>
      </c>
      <c r="B70" s="198"/>
      <c r="C70" s="3"/>
      <c r="D70" s="3"/>
      <c r="E70" s="74"/>
      <c r="F70" s="47"/>
      <c r="G70" s="74"/>
      <c r="H70" s="153"/>
      <c r="I70" s="74"/>
      <c r="J70" s="153"/>
      <c r="K70" s="47"/>
      <c r="L70" s="47"/>
      <c r="M70" s="47"/>
    </row>
    <row r="71" spans="1:13" ht="15" customHeight="1">
      <c r="A71" s="198" t="s">
        <v>40</v>
      </c>
      <c r="B71" s="198"/>
      <c r="C71" s="3"/>
      <c r="D71" s="3"/>
      <c r="E71" s="74"/>
      <c r="F71" s="47"/>
      <c r="G71" s="74"/>
      <c r="H71" s="153"/>
      <c r="I71" s="74"/>
      <c r="J71" s="153"/>
      <c r="K71" s="47"/>
      <c r="L71" s="47">
        <v>-42.7</v>
      </c>
      <c r="M71" s="47">
        <v>-43</v>
      </c>
    </row>
    <row r="72" spans="1:13" ht="15" customHeight="1">
      <c r="A72" s="200" t="s">
        <v>41</v>
      </c>
      <c r="B72" s="200"/>
      <c r="C72" s="22"/>
      <c r="D72" s="22"/>
      <c r="E72" s="73"/>
      <c r="F72" s="49"/>
      <c r="G72" s="73"/>
      <c r="H72" s="152"/>
      <c r="I72" s="73"/>
      <c r="J72" s="152"/>
      <c r="K72" s="49"/>
      <c r="L72" s="49"/>
      <c r="M72" s="49"/>
    </row>
    <row r="73" spans="1:13" ht="16.5" customHeight="1">
      <c r="A73" s="33" t="s">
        <v>42</v>
      </c>
      <c r="B73" s="33"/>
      <c r="C73" s="20"/>
      <c r="D73" s="20"/>
      <c r="E73" s="150">
        <f>SUM(E69:E72)</f>
        <v>-29.421</v>
      </c>
      <c r="F73" s="51">
        <f>SUM(F69:F72)</f>
        <v>-25.69</v>
      </c>
      <c r="G73" s="81">
        <f>SUM(G69:G72)</f>
        <v>-29.421</v>
      </c>
      <c r="H73" s="124">
        <f>SUM(H69:H72)</f>
        <v>-25.855</v>
      </c>
      <c r="I73" s="150">
        <f>SUM(I69:I72)</f>
        <v>-65.049</v>
      </c>
      <c r="J73" s="173" t="s">
        <v>58</v>
      </c>
      <c r="K73" s="51" t="s">
        <v>75</v>
      </c>
      <c r="L73" s="51">
        <f>SUM(L69:L72)</f>
        <v>159.2</v>
      </c>
      <c r="M73" s="51">
        <f>SUM(M69:M72)</f>
        <v>-89</v>
      </c>
    </row>
    <row r="74" spans="1:13" ht="16.5" customHeight="1">
      <c r="A74" s="201" t="s">
        <v>43</v>
      </c>
      <c r="B74" s="201"/>
      <c r="C74" s="9"/>
      <c r="D74" s="9"/>
      <c r="E74" s="77">
        <f>+E68+E73</f>
        <v>-77.46700000000001</v>
      </c>
      <c r="F74" s="52">
        <f>+F68+F73</f>
        <v>-19.665999999999997</v>
      </c>
      <c r="G74" s="77">
        <f>SUM(G73+G68)</f>
        <v>-84.13</v>
      </c>
      <c r="H74" s="142">
        <f>SUM(H73+H68)</f>
        <v>-70.85300000000001</v>
      </c>
      <c r="I74" s="77">
        <f>+I68+I73</f>
        <v>-42.97200000000001</v>
      </c>
      <c r="J74" s="137" t="s">
        <v>58</v>
      </c>
      <c r="K74" s="52" t="s">
        <v>75</v>
      </c>
      <c r="L74" s="52">
        <f>+L68+L73</f>
        <v>-4.7900000000000205</v>
      </c>
      <c r="M74" s="52">
        <f>+M68+M73</f>
        <v>41.00000000000003</v>
      </c>
    </row>
    <row r="75" spans="1:13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  <c r="M75" s="47"/>
    </row>
    <row r="76" spans="1:13" ht="12.75" customHeight="1">
      <c r="A76" s="66"/>
      <c r="B76" s="55"/>
      <c r="C76" s="57"/>
      <c r="D76" s="57"/>
      <c r="E76" s="58">
        <f>E$3</f>
        <v>2012</v>
      </c>
      <c r="F76" s="58">
        <f aca="true" t="shared" si="9" ref="F76:M76">F$3</f>
        <v>2011</v>
      </c>
      <c r="G76" s="58">
        <f>G$3</f>
        <v>2012</v>
      </c>
      <c r="H76" s="58">
        <f>H$3</f>
        <v>2011</v>
      </c>
      <c r="I76" s="58">
        <f t="shared" si="9"/>
        <v>2011</v>
      </c>
      <c r="J76" s="58">
        <f t="shared" si="9"/>
        <v>2010</v>
      </c>
      <c r="K76" s="58">
        <f t="shared" si="9"/>
        <v>2009</v>
      </c>
      <c r="L76" s="58">
        <f t="shared" si="9"/>
        <v>2009</v>
      </c>
      <c r="M76" s="58">
        <f t="shared" si="9"/>
        <v>2008</v>
      </c>
    </row>
    <row r="77" spans="1:13" ht="12.75" customHeight="1">
      <c r="A77" s="59"/>
      <c r="B77" s="59"/>
      <c r="C77" s="57"/>
      <c r="D77" s="57"/>
      <c r="E77" s="58" t="str">
        <f>E$4</f>
        <v>Q2</v>
      </c>
      <c r="F77" s="58" t="str">
        <f>F$4</f>
        <v>Q2</v>
      </c>
      <c r="G77" s="58" t="str">
        <f>G$4</f>
        <v>Q1-2</v>
      </c>
      <c r="H77" s="58" t="str">
        <f>H$4</f>
        <v>Q1-2</v>
      </c>
      <c r="I77" s="58">
        <f>IF(I$4="","",I$4)</f>
      </c>
      <c r="J77" s="58"/>
      <c r="K77" s="58"/>
      <c r="L77" s="58"/>
      <c r="M77" s="58"/>
    </row>
    <row r="78" spans="1:13" s="17" customFormat="1" ht="15" customHeight="1">
      <c r="A78" s="66" t="s">
        <v>56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>
        <f>IF(L$5=0,"",L$5)</f>
      </c>
      <c r="M78" s="62">
        <f>IF(M$5=0,"",M$5)</f>
      </c>
    </row>
    <row r="79" ht="1.5" customHeight="1"/>
    <row r="80" spans="1:13" ht="15" customHeight="1">
      <c r="A80" s="198" t="s">
        <v>44</v>
      </c>
      <c r="B80" s="198"/>
      <c r="C80" s="6"/>
      <c r="D80" s="6"/>
      <c r="E80" s="67">
        <f>IF(E7=0,"-",IF(E14=0,"-",(E14/E7))*100)</f>
        <v>6.193962288429622</v>
      </c>
      <c r="F80" s="53">
        <f>IF(F14=0,"-",IF(F7=0,"-",F14/F7))*100</f>
        <v>6.011744167592434</v>
      </c>
      <c r="G80" s="67">
        <f>IF(G7=0,"",IF(G14=0,"",(G14/G7))*100)</f>
        <v>6.523456142025374</v>
      </c>
      <c r="H80" s="109">
        <f>IF(H7=0,"",IF(H14=0,"",(H14/H7))*100)</f>
        <v>5.594520149009238</v>
      </c>
      <c r="I80" s="67">
        <f>IF(I14=0,"-",IF(I7=0,"-",I14/I7))*100</f>
        <v>3.9131220573997636</v>
      </c>
      <c r="J80" s="109">
        <f>IF(J14=0,"-",IF(J7=0,"-",J14/J7))*100</f>
        <v>4.106687178358335</v>
      </c>
      <c r="K80" s="53">
        <f>IF(K14=0,"-",IF(K7=0,"-",K14/K7)*100)</f>
        <v>6.337473243478476</v>
      </c>
      <c r="L80" s="53">
        <f>IF(L14=0,"-",IF(L7=0,"-",L14/L7)*100)</f>
        <v>6.308823529411765</v>
      </c>
      <c r="M80" s="53">
        <f>IF(M14=0,"-",IF(M7=0,"-",M14/M7)*100)</f>
        <v>8.482332110606725</v>
      </c>
    </row>
    <row r="81" spans="1:13" ht="15" customHeight="1">
      <c r="A81" s="198" t="s">
        <v>45</v>
      </c>
      <c r="B81" s="198"/>
      <c r="C81" s="6"/>
      <c r="D81" s="6"/>
      <c r="E81" s="67">
        <f aca="true" t="shared" si="10" ref="E81:L81">IF(E20=0,"-",IF(E7=0,"-",E20/E7)*100)</f>
        <v>4.310681574823402</v>
      </c>
      <c r="F81" s="53">
        <f t="shared" si="10"/>
        <v>3.8514033181546163</v>
      </c>
      <c r="G81" s="67">
        <f>IF(G20=0,"-",IF(G7=0,"-",G20/G7)*100)</f>
        <v>4.468239954185345</v>
      </c>
      <c r="H81" s="109">
        <f t="shared" si="10"/>
        <v>3.354770601012005</v>
      </c>
      <c r="I81" s="67">
        <f t="shared" si="10"/>
        <v>1.4739700252598908</v>
      </c>
      <c r="J81" s="109">
        <f>IF(J20=0,"-",IF(J7=0,"-",J20/J7)*100)</f>
        <v>1.7751929308861765</v>
      </c>
      <c r="K81" s="53">
        <f>IF(K20=0,"-",IF(K7=0,"-",K20/K7)*100)</f>
        <v>4.460620868910697</v>
      </c>
      <c r="L81" s="53">
        <f t="shared" si="10"/>
        <v>6.156617647058825</v>
      </c>
      <c r="M81" s="53">
        <f>IF(M20=0,"-",IF(M7=0,"-",M20/M7)*100)</f>
        <v>8.866471872621107</v>
      </c>
    </row>
    <row r="82" spans="1:13" ht="15" customHeight="1">
      <c r="A82" s="198" t="s">
        <v>46</v>
      </c>
      <c r="B82" s="198"/>
      <c r="C82" s="7"/>
      <c r="D82" s="7"/>
      <c r="E82" s="67" t="s">
        <v>58</v>
      </c>
      <c r="F82" s="54" t="s">
        <v>58</v>
      </c>
      <c r="G82" s="67" t="s">
        <v>58</v>
      </c>
      <c r="H82" s="109" t="s">
        <v>58</v>
      </c>
      <c r="I82" s="67">
        <f>IF((I47=0),"-",(I24/((I47+J47)/2)*100))</f>
        <v>1.6387851161073712</v>
      </c>
      <c r="J82" s="109" t="s">
        <v>58</v>
      </c>
      <c r="K82" s="54" t="str">
        <f>IF((K47=0),"-",(K24/((K47+L47)/2)*100))</f>
        <v>-</v>
      </c>
      <c r="L82" s="53">
        <f>IF((L47=0),"-",(L24/((L47+M47)/2)*100))</f>
        <v>10.612334842210615</v>
      </c>
      <c r="M82" s="54">
        <v>19.1</v>
      </c>
    </row>
    <row r="83" spans="1:13" ht="15" customHeight="1">
      <c r="A83" s="198" t="s">
        <v>47</v>
      </c>
      <c r="B83" s="198"/>
      <c r="C83" s="7"/>
      <c r="D83" s="7"/>
      <c r="E83" s="67" t="s">
        <v>58</v>
      </c>
      <c r="F83" s="54" t="s">
        <v>58</v>
      </c>
      <c r="G83" s="67" t="s">
        <v>58</v>
      </c>
      <c r="H83" s="109" t="s">
        <v>58</v>
      </c>
      <c r="I83" s="67">
        <f>IF((I47=0),"-",((I17+I18)/((I47+I48+I49+I51+J47+J48+J49+J51)/2)*100))</f>
        <v>3.633805256937994</v>
      </c>
      <c r="J83" s="109" t="s">
        <v>58</v>
      </c>
      <c r="K83" s="54" t="str">
        <f>IF((K47=0),"-",((K17+K18)/((K47+K48+K49+K51+L47+L48+L49+L51)/2)*100))</f>
        <v>-</v>
      </c>
      <c r="L83" s="54">
        <f>IF((L47=0),"-",((L17+L18)/((L47+L48+L49+L51+M47+M48+M49+M51)/2)*100))</f>
        <v>11.046807305312898</v>
      </c>
      <c r="M83" s="54">
        <v>22.9</v>
      </c>
    </row>
    <row r="84" spans="1:13" ht="15" customHeight="1">
      <c r="A84" s="198" t="s">
        <v>48</v>
      </c>
      <c r="B84" s="198"/>
      <c r="C84" s="6"/>
      <c r="D84" s="6"/>
      <c r="E84" s="71" t="str">
        <f aca="true" t="shared" si="11" ref="E84:M84">IF(E47=0,"-",((E47+E48)/E55*100))</f>
        <v>-</v>
      </c>
      <c r="F84" s="100" t="str">
        <f t="shared" si="11"/>
        <v>-</v>
      </c>
      <c r="G84" s="71">
        <f t="shared" si="11"/>
        <v>54.501466435422586</v>
      </c>
      <c r="H84" s="111">
        <f t="shared" si="11"/>
        <v>52.3774656472661</v>
      </c>
      <c r="I84" s="71">
        <f t="shared" si="11"/>
        <v>53.3908464383927</v>
      </c>
      <c r="J84" s="111">
        <f t="shared" si="11"/>
        <v>50.56857608985902</v>
      </c>
      <c r="K84" s="100" t="str">
        <f t="shared" si="11"/>
        <v>-</v>
      </c>
      <c r="L84" s="100">
        <f t="shared" si="11"/>
        <v>44.383149044462876</v>
      </c>
      <c r="M84" s="100">
        <f t="shared" si="11"/>
        <v>57.2938689217759</v>
      </c>
    </row>
    <row r="85" spans="1:13" ht="15" customHeight="1">
      <c r="A85" s="198" t="s">
        <v>49</v>
      </c>
      <c r="B85" s="198"/>
      <c r="C85" s="6"/>
      <c r="D85" s="6"/>
      <c r="E85" s="68" t="str">
        <f aca="true" t="shared" si="12" ref="E85:J85">IF((E51+E49-E43-E41-E37)=0,"-",(E51+E49-E43-E41-E37))</f>
        <v>-</v>
      </c>
      <c r="F85" s="1" t="str">
        <f t="shared" si="12"/>
        <v>-</v>
      </c>
      <c r="G85" s="68">
        <f t="shared" si="12"/>
        <v>527.9659999999999</v>
      </c>
      <c r="H85" s="112">
        <f t="shared" si="12"/>
        <v>527.6689999999999</v>
      </c>
      <c r="I85" s="68">
        <f t="shared" si="12"/>
        <v>469.25800000000004</v>
      </c>
      <c r="J85" s="112">
        <f t="shared" si="12"/>
        <v>490.3359999999999</v>
      </c>
      <c r="K85" s="1" t="str">
        <f>IF(K51=0,"-",(K51+K49-K43-K41-K37))</f>
        <v>-</v>
      </c>
      <c r="L85" s="1">
        <f>IF((L51+L49-L43-L41-L37)=0,"-",(L51+L49-L43-L41-L37))</f>
        <v>143.85000000000002</v>
      </c>
      <c r="M85" s="1">
        <f>IF((M51+M49-M43-M41-M37)=0,"-",(M51+M49-M43-M41-M37))</f>
        <v>-118</v>
      </c>
    </row>
    <row r="86" spans="1:13" ht="15" customHeight="1">
      <c r="A86" s="198" t="s">
        <v>50</v>
      </c>
      <c r="B86" s="198"/>
      <c r="C86" s="3"/>
      <c r="D86" s="3"/>
      <c r="E86" s="69" t="str">
        <f aca="true" t="shared" si="13" ref="E86:M86">IF((E47=0),"-",((E51+E49)/(E47+E48)))</f>
        <v>-</v>
      </c>
      <c r="F86" s="2" t="str">
        <f t="shared" si="13"/>
        <v>-</v>
      </c>
      <c r="G86" s="69">
        <f t="shared" si="13"/>
        <v>0.5311202706367476</v>
      </c>
      <c r="H86" s="113">
        <f t="shared" si="13"/>
        <v>0.5889103746806699</v>
      </c>
      <c r="I86" s="69">
        <f t="shared" si="13"/>
        <v>0.5653887055143583</v>
      </c>
      <c r="J86" s="113">
        <f t="shared" si="13"/>
        <v>0.6320361392997966</v>
      </c>
      <c r="K86" s="2" t="str">
        <f t="shared" si="13"/>
        <v>-</v>
      </c>
      <c r="L86" s="2">
        <f t="shared" si="13"/>
        <v>0.648291629620221</v>
      </c>
      <c r="M86" s="2">
        <f t="shared" si="13"/>
        <v>0.1900369003690037</v>
      </c>
    </row>
    <row r="87" spans="1:13" ht="15" customHeight="1">
      <c r="A87" s="200" t="s">
        <v>51</v>
      </c>
      <c r="B87" s="200"/>
      <c r="C87" s="22"/>
      <c r="D87" s="22"/>
      <c r="E87" s="70" t="s">
        <v>58</v>
      </c>
      <c r="F87" s="18" t="s">
        <v>58</v>
      </c>
      <c r="G87" s="70" t="s">
        <v>58</v>
      </c>
      <c r="H87" s="163" t="s">
        <v>58</v>
      </c>
      <c r="I87" s="70">
        <v>1158</v>
      </c>
      <c r="J87" s="163">
        <v>1102</v>
      </c>
      <c r="K87" s="18" t="s">
        <v>75</v>
      </c>
      <c r="L87" s="18">
        <v>906</v>
      </c>
      <c r="M87" s="18">
        <v>973</v>
      </c>
    </row>
    <row r="88" spans="1:13" ht="15" customHeight="1">
      <c r="A88" s="144" t="s">
        <v>112</v>
      </c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</row>
    <row r="89" spans="1:13" ht="15">
      <c r="A89" s="145"/>
      <c r="B89" s="132"/>
      <c r="C89" s="132"/>
      <c r="D89" s="132"/>
      <c r="E89" s="133"/>
      <c r="F89" s="133"/>
      <c r="G89" s="132"/>
      <c r="H89" s="132"/>
      <c r="I89" s="133"/>
      <c r="J89" s="133"/>
      <c r="K89" s="133"/>
      <c r="L89" s="133"/>
      <c r="M89" s="133"/>
    </row>
    <row r="90" spans="1:13" ht="15">
      <c r="A90" s="145"/>
      <c r="B90" s="132"/>
      <c r="C90" s="132"/>
      <c r="D90" s="132"/>
      <c r="E90" s="133"/>
      <c r="F90" s="133"/>
      <c r="G90" s="132"/>
      <c r="H90" s="132"/>
      <c r="I90" s="133"/>
      <c r="J90" s="133"/>
      <c r="K90" s="133"/>
      <c r="L90" s="133"/>
      <c r="M90" s="133"/>
    </row>
    <row r="91" spans="1:13" ht="15">
      <c r="A91" s="21"/>
      <c r="B91" s="21"/>
      <c r="C91" s="21"/>
      <c r="D91" s="21"/>
      <c r="E91" s="21"/>
      <c r="F91" s="21"/>
      <c r="G91" s="45"/>
      <c r="H91" s="45"/>
      <c r="I91" s="21"/>
      <c r="J91" s="21"/>
      <c r="K91" s="21"/>
      <c r="L91" s="21"/>
      <c r="M91" s="21"/>
    </row>
    <row r="92" spans="1:13" ht="15">
      <c r="A92" s="21"/>
      <c r="B92" s="21"/>
      <c r="C92" s="21"/>
      <c r="D92" s="21"/>
      <c r="E92" s="21"/>
      <c r="F92" s="21"/>
      <c r="G92" s="45"/>
      <c r="H92" s="45"/>
      <c r="I92" s="21"/>
      <c r="J92" s="21"/>
      <c r="K92" s="21"/>
      <c r="L92" s="21"/>
      <c r="M92" s="21"/>
    </row>
    <row r="93" spans="1:13" ht="15">
      <c r="A93" s="21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  <c r="M93" s="21"/>
    </row>
    <row r="94" spans="1:13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  <c r="M94" s="21"/>
    </row>
    <row r="95" spans="1:13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  <c r="M95" s="21"/>
    </row>
    <row r="96" spans="1:13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  <c r="M96" s="21"/>
    </row>
    <row r="97" spans="1:13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  <c r="M97" s="21"/>
    </row>
    <row r="98" spans="1:13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  <c r="M98" s="21"/>
    </row>
    <row r="99" spans="1:13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  <c r="M99" s="21"/>
    </row>
    <row r="100" spans="1:13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  <c r="M100" s="21"/>
    </row>
    <row r="101" spans="1:13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  <c r="M101" s="21"/>
    </row>
    <row r="102" spans="1:13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  <c r="M102" s="21"/>
    </row>
  </sheetData>
  <sheetProtection/>
  <mergeCells count="21">
    <mergeCell ref="A84:B84"/>
    <mergeCell ref="A67:B67"/>
    <mergeCell ref="A87:B87"/>
    <mergeCell ref="A70:B70"/>
    <mergeCell ref="A71:B71"/>
    <mergeCell ref="A72:B72"/>
    <mergeCell ref="A74:B74"/>
    <mergeCell ref="A80:B80"/>
    <mergeCell ref="A81:B81"/>
    <mergeCell ref="A82:B82"/>
    <mergeCell ref="A83:B83"/>
    <mergeCell ref="A68:B68"/>
    <mergeCell ref="A85:B85"/>
    <mergeCell ref="A86:B86"/>
    <mergeCell ref="A69:B69"/>
    <mergeCell ref="A1:M1"/>
    <mergeCell ref="A61:B61"/>
    <mergeCell ref="A62:B62"/>
    <mergeCell ref="A63:B63"/>
    <mergeCell ref="A64:B64"/>
    <mergeCell ref="A65:B6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2" width="9.7109375" style="0" customWidth="1"/>
  </cols>
  <sheetData>
    <row r="1" spans="1:12" ht="18" customHeight="1">
      <c r="A1" s="199" t="s">
        <v>71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ht="15" customHeight="1">
      <c r="A2" s="30" t="s">
        <v>0</v>
      </c>
      <c r="B2" s="12"/>
      <c r="C2" s="12"/>
      <c r="D2" s="12"/>
      <c r="E2" s="13"/>
      <c r="F2" s="13"/>
      <c r="G2" s="44"/>
      <c r="H2" s="44"/>
      <c r="I2" s="13"/>
      <c r="J2" s="13"/>
      <c r="K2" s="14"/>
      <c r="L2" s="14"/>
    </row>
    <row r="3" spans="1:12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2008</v>
      </c>
    </row>
    <row r="4" spans="1:12" ht="12.75" customHeight="1">
      <c r="A4" s="59"/>
      <c r="B4" s="59"/>
      <c r="C4" s="60"/>
      <c r="D4" s="57"/>
      <c r="E4" s="58" t="s">
        <v>119</v>
      </c>
      <c r="F4" s="58" t="s">
        <v>119</v>
      </c>
      <c r="G4" s="58" t="s">
        <v>120</v>
      </c>
      <c r="H4" s="58" t="s">
        <v>120</v>
      </c>
      <c r="I4" s="58"/>
      <c r="J4" s="58"/>
      <c r="K4" s="58"/>
      <c r="L4" s="58"/>
    </row>
    <row r="5" spans="1:12" s="16" customFormat="1" ht="12.75" customHeight="1">
      <c r="A5" s="56" t="s">
        <v>1</v>
      </c>
      <c r="B5" s="63"/>
      <c r="C5" s="60"/>
      <c r="D5" s="60" t="s">
        <v>57</v>
      </c>
      <c r="E5" s="62"/>
      <c r="F5" s="62"/>
      <c r="G5" s="62"/>
      <c r="H5" s="62"/>
      <c r="I5" s="62"/>
      <c r="J5" s="62"/>
      <c r="K5" s="62" t="s">
        <v>55</v>
      </c>
      <c r="L5" s="62" t="s">
        <v>55</v>
      </c>
    </row>
    <row r="6" ht="1.5" customHeight="1"/>
    <row r="7" spans="1:14" ht="15" customHeight="1">
      <c r="A7" s="28" t="s">
        <v>2</v>
      </c>
      <c r="B7" s="6"/>
      <c r="C7" s="6"/>
      <c r="D7" s="6"/>
      <c r="E7" s="75">
        <v>1257.5890000000002</v>
      </c>
      <c r="F7" s="52">
        <v>1350.777</v>
      </c>
      <c r="G7" s="75">
        <v>2263.023</v>
      </c>
      <c r="H7" s="110">
        <v>2350.486</v>
      </c>
      <c r="I7" s="75">
        <v>5050.059</v>
      </c>
      <c r="J7" s="110">
        <v>5149.265</v>
      </c>
      <c r="K7" s="52">
        <v>5025.852</v>
      </c>
      <c r="L7" s="52">
        <v>5638.944</v>
      </c>
      <c r="M7" s="38"/>
      <c r="N7" s="38"/>
    </row>
    <row r="8" spans="1:14" ht="15" customHeight="1">
      <c r="A8" s="28" t="s">
        <v>3</v>
      </c>
      <c r="B8" s="3"/>
      <c r="C8" s="3"/>
      <c r="D8" s="3"/>
      <c r="E8" s="74">
        <v>-1119.862</v>
      </c>
      <c r="F8" s="47">
        <v>-1174.0189999999998</v>
      </c>
      <c r="G8" s="74">
        <v>-2111.315</v>
      </c>
      <c r="H8" s="153">
        <v>-2115.9130000000005</v>
      </c>
      <c r="I8" s="74">
        <v>-4517.147</v>
      </c>
      <c r="J8" s="153">
        <v>-4531.860000000001</v>
      </c>
      <c r="K8" s="47">
        <v>-4530.801000000001</v>
      </c>
      <c r="L8" s="47">
        <v>-5167.662</v>
      </c>
      <c r="M8" s="38"/>
      <c r="N8" s="38"/>
    </row>
    <row r="9" spans="1:14" ht="15" customHeight="1">
      <c r="A9" s="28" t="s">
        <v>4</v>
      </c>
      <c r="B9" s="3"/>
      <c r="C9" s="3"/>
      <c r="D9" s="3"/>
      <c r="E9" s="74">
        <v>4.36</v>
      </c>
      <c r="F9" s="47">
        <v>1.9300000000000004</v>
      </c>
      <c r="G9" s="74">
        <v>5.497000000000001</v>
      </c>
      <c r="H9" s="153">
        <v>4.123999999999999</v>
      </c>
      <c r="I9" s="74">
        <v>5.4030000000000005</v>
      </c>
      <c r="J9" s="153">
        <v>5.924000000000001</v>
      </c>
      <c r="K9" s="47">
        <v>12.081999999999997</v>
      </c>
      <c r="L9" s="47">
        <v>-6.345000000000001</v>
      </c>
      <c r="M9" s="38"/>
      <c r="N9" s="38"/>
    </row>
    <row r="10" spans="1:14" ht="15" customHeight="1">
      <c r="A10" s="28" t="s">
        <v>5</v>
      </c>
      <c r="B10" s="3"/>
      <c r="C10" s="3"/>
      <c r="D10" s="3"/>
      <c r="E10" s="74">
        <v>0.916</v>
      </c>
      <c r="F10" s="47">
        <v>0.6499999999999999</v>
      </c>
      <c r="G10" s="74">
        <v>1.143</v>
      </c>
      <c r="H10" s="153">
        <v>1.113</v>
      </c>
      <c r="I10" s="74">
        <v>2.188</v>
      </c>
      <c r="J10" s="153">
        <v>2.0340000000000003</v>
      </c>
      <c r="K10" s="47">
        <v>0.7070000000000001</v>
      </c>
      <c r="L10" s="47">
        <v>-1.091</v>
      </c>
      <c r="M10" s="38"/>
      <c r="N10" s="38"/>
    </row>
    <row r="11" spans="1:14" ht="15" customHeight="1">
      <c r="A11" s="29" t="s">
        <v>6</v>
      </c>
      <c r="B11" s="22"/>
      <c r="C11" s="22"/>
      <c r="D11" s="22"/>
      <c r="E11" s="73">
        <v>-50.662</v>
      </c>
      <c r="F11" s="49"/>
      <c r="G11" s="73">
        <v>-50.662</v>
      </c>
      <c r="H11" s="152"/>
      <c r="I11" s="73"/>
      <c r="J11" s="152"/>
      <c r="K11" s="49"/>
      <c r="L11" s="49"/>
      <c r="M11" s="38"/>
      <c r="N11" s="38"/>
    </row>
    <row r="12" spans="1:14" ht="15" customHeight="1">
      <c r="A12" s="10" t="s">
        <v>7</v>
      </c>
      <c r="B12" s="10"/>
      <c r="C12" s="10"/>
      <c r="D12" s="10"/>
      <c r="E12" s="75">
        <f>SUM(E7:E11)</f>
        <v>92.3410000000001</v>
      </c>
      <c r="F12" s="52">
        <f aca="true" t="shared" si="0" ref="F12:L12">SUM(F7:F11)</f>
        <v>179.33800000000028</v>
      </c>
      <c r="G12" s="75">
        <f>SUM(G7:G11)</f>
        <v>107.68600000000009</v>
      </c>
      <c r="H12" s="110">
        <f>SUM(H7:H11)</f>
        <v>239.8099999999994</v>
      </c>
      <c r="I12" s="75">
        <f>SUM(I7:I11)</f>
        <v>540.5030000000003</v>
      </c>
      <c r="J12" s="110">
        <f>SUM(J7:J11)</f>
        <v>625.3629999999997</v>
      </c>
      <c r="K12" s="52">
        <f t="shared" si="0"/>
        <v>507.83999999999855</v>
      </c>
      <c r="L12" s="52">
        <f t="shared" si="0"/>
        <v>463.8460000000001</v>
      </c>
      <c r="M12" s="38"/>
      <c r="N12" s="38"/>
    </row>
    <row r="13" spans="1:14" ht="15" customHeight="1">
      <c r="A13" s="29" t="s">
        <v>73</v>
      </c>
      <c r="B13" s="22"/>
      <c r="C13" s="22"/>
      <c r="D13" s="22"/>
      <c r="E13" s="73">
        <v>-25.941000000000003</v>
      </c>
      <c r="F13" s="49">
        <v>-28.719000000000005</v>
      </c>
      <c r="G13" s="73">
        <v>-60.831</v>
      </c>
      <c r="H13" s="152">
        <v>-57.43600000000001</v>
      </c>
      <c r="I13" s="73">
        <v>-133.459</v>
      </c>
      <c r="J13" s="152">
        <v>-178.991</v>
      </c>
      <c r="K13" s="49">
        <v>-160.04000000000002</v>
      </c>
      <c r="L13" s="49">
        <v>-141.215</v>
      </c>
      <c r="M13" s="38"/>
      <c r="N13" s="38"/>
    </row>
    <row r="14" spans="1:14" ht="15" customHeight="1">
      <c r="A14" s="10" t="s">
        <v>8</v>
      </c>
      <c r="B14" s="10"/>
      <c r="C14" s="10"/>
      <c r="D14" s="10"/>
      <c r="E14" s="75">
        <f>SUM(E12:E13)</f>
        <v>66.40000000000009</v>
      </c>
      <c r="F14" s="52">
        <f aca="true" t="shared" si="1" ref="F14:L14">SUM(F12:F13)</f>
        <v>150.61900000000028</v>
      </c>
      <c r="G14" s="75">
        <f>SUM(G12:G13)</f>
        <v>46.85500000000009</v>
      </c>
      <c r="H14" s="110">
        <f>SUM(H12:H13)</f>
        <v>182.3739999999994</v>
      </c>
      <c r="I14" s="75">
        <f>SUM(I12:I13)</f>
        <v>407.04400000000027</v>
      </c>
      <c r="J14" s="110">
        <f>SUM(J12:J13)</f>
        <v>446.37199999999973</v>
      </c>
      <c r="K14" s="52">
        <f t="shared" si="1"/>
        <v>347.79999999999853</v>
      </c>
      <c r="L14" s="52">
        <f t="shared" si="1"/>
        <v>322.6310000000001</v>
      </c>
      <c r="M14" s="38"/>
      <c r="N14" s="38"/>
    </row>
    <row r="15" spans="1:14" ht="15" customHeight="1">
      <c r="A15" s="28" t="s">
        <v>9</v>
      </c>
      <c r="B15" s="4"/>
      <c r="C15" s="4"/>
      <c r="D15" s="4"/>
      <c r="E15" s="74"/>
      <c r="F15" s="47">
        <v>-1.7550000000000001</v>
      </c>
      <c r="G15" s="74"/>
      <c r="H15" s="153">
        <v>-3.512</v>
      </c>
      <c r="I15" s="74">
        <v>-3.512</v>
      </c>
      <c r="J15" s="153">
        <v>-7.027</v>
      </c>
      <c r="K15" s="47">
        <v>-7.0280000000000005</v>
      </c>
      <c r="L15" s="47">
        <v>-7.027</v>
      </c>
      <c r="M15" s="38"/>
      <c r="N15" s="38"/>
    </row>
    <row r="16" spans="1:14" ht="15" customHeight="1">
      <c r="A16" s="29" t="s">
        <v>10</v>
      </c>
      <c r="B16" s="22"/>
      <c r="C16" s="22"/>
      <c r="D16" s="22"/>
      <c r="E16" s="73"/>
      <c r="F16" s="49"/>
      <c r="G16" s="73"/>
      <c r="H16" s="152"/>
      <c r="I16" s="73">
        <v>-8.296</v>
      </c>
      <c r="J16" s="152"/>
      <c r="K16" s="49"/>
      <c r="L16" s="49"/>
      <c r="M16" s="38"/>
      <c r="N16" s="38"/>
    </row>
    <row r="17" spans="1:14" ht="15" customHeight="1">
      <c r="A17" s="10" t="s">
        <v>11</v>
      </c>
      <c r="B17" s="10"/>
      <c r="C17" s="10"/>
      <c r="D17" s="10"/>
      <c r="E17" s="75">
        <f>SUM(E14:E16)</f>
        <v>66.40000000000009</v>
      </c>
      <c r="F17" s="52">
        <f aca="true" t="shared" si="2" ref="F17:L17">SUM(F14:F16)</f>
        <v>148.8640000000003</v>
      </c>
      <c r="G17" s="75">
        <f>SUM(G14:G16)</f>
        <v>46.85500000000009</v>
      </c>
      <c r="H17" s="110">
        <f>SUM(H14:H16)</f>
        <v>178.8619999999994</v>
      </c>
      <c r="I17" s="75">
        <f>SUM(I14:I16)</f>
        <v>395.2360000000003</v>
      </c>
      <c r="J17" s="110">
        <f>SUM(J14:J16)</f>
        <v>439.34499999999974</v>
      </c>
      <c r="K17" s="52">
        <f t="shared" si="2"/>
        <v>340.7719999999985</v>
      </c>
      <c r="L17" s="52">
        <f t="shared" si="2"/>
        <v>315.6040000000001</v>
      </c>
      <c r="M17" s="38"/>
      <c r="N17" s="38"/>
    </row>
    <row r="18" spans="1:14" ht="15" customHeight="1">
      <c r="A18" s="28" t="s">
        <v>12</v>
      </c>
      <c r="B18" s="3"/>
      <c r="C18" s="3"/>
      <c r="D18" s="3"/>
      <c r="E18" s="74">
        <v>3.3579999999999997</v>
      </c>
      <c r="F18" s="47">
        <v>2.3009999999999984</v>
      </c>
      <c r="G18" s="74">
        <v>10.639</v>
      </c>
      <c r="H18" s="153">
        <v>11.171</v>
      </c>
      <c r="I18" s="74">
        <v>17.633000000000003</v>
      </c>
      <c r="J18" s="153">
        <v>32.822</v>
      </c>
      <c r="K18" s="47">
        <v>18.274</v>
      </c>
      <c r="L18" s="47">
        <v>9.612</v>
      </c>
      <c r="M18" s="38"/>
      <c r="N18" s="38"/>
    </row>
    <row r="19" spans="1:14" ht="15" customHeight="1">
      <c r="A19" s="29" t="s">
        <v>13</v>
      </c>
      <c r="B19" s="22"/>
      <c r="C19" s="22"/>
      <c r="D19" s="22"/>
      <c r="E19" s="73">
        <v>-19.845999999999997</v>
      </c>
      <c r="F19" s="49">
        <v>-21.941000000000003</v>
      </c>
      <c r="G19" s="73">
        <v>-37.974</v>
      </c>
      <c r="H19" s="152">
        <v>-47.183</v>
      </c>
      <c r="I19" s="73">
        <v>-97.586</v>
      </c>
      <c r="J19" s="152">
        <v>-144.147</v>
      </c>
      <c r="K19" s="49">
        <v>-169.895</v>
      </c>
      <c r="L19" s="49">
        <v>-218.072</v>
      </c>
      <c r="M19" s="38"/>
      <c r="N19" s="38"/>
    </row>
    <row r="20" spans="1:14" ht="15" customHeight="1">
      <c r="A20" s="10" t="s">
        <v>14</v>
      </c>
      <c r="B20" s="10"/>
      <c r="C20" s="10"/>
      <c r="D20" s="10"/>
      <c r="E20" s="75">
        <f>SUM(E17:E19)</f>
        <v>49.9120000000001</v>
      </c>
      <c r="F20" s="52">
        <f aca="true" t="shared" si="3" ref="F20:L20">SUM(F17:F19)</f>
        <v>129.22400000000027</v>
      </c>
      <c r="G20" s="75">
        <f>SUM(G17:G19)</f>
        <v>19.52000000000009</v>
      </c>
      <c r="H20" s="110">
        <f>SUM(H17:H19)</f>
        <v>142.8499999999994</v>
      </c>
      <c r="I20" s="75">
        <f>SUM(I17:I19)</f>
        <v>315.28300000000024</v>
      </c>
      <c r="J20" s="110">
        <f>SUM(J17:J19)</f>
        <v>328.01999999999975</v>
      </c>
      <c r="K20" s="52">
        <f t="shared" si="3"/>
        <v>189.1509999999985</v>
      </c>
      <c r="L20" s="52">
        <f t="shared" si="3"/>
        <v>107.14400000000012</v>
      </c>
      <c r="M20" s="38"/>
      <c r="N20" s="38"/>
    </row>
    <row r="21" spans="1:14" ht="15" customHeight="1">
      <c r="A21" s="28" t="s">
        <v>15</v>
      </c>
      <c r="B21" s="3"/>
      <c r="C21" s="3"/>
      <c r="D21" s="3"/>
      <c r="E21" s="74">
        <v>-11.007999999999996</v>
      </c>
      <c r="F21" s="47">
        <v>-46.243</v>
      </c>
      <c r="G21" s="74">
        <v>-2.643</v>
      </c>
      <c r="H21" s="153">
        <v>-52.073</v>
      </c>
      <c r="I21" s="74">
        <v>-107.004</v>
      </c>
      <c r="J21" s="153">
        <v>-120.72200000000001</v>
      </c>
      <c r="K21" s="47">
        <v>-73.25399999999999</v>
      </c>
      <c r="L21" s="47">
        <v>36.583</v>
      </c>
      <c r="M21" s="38"/>
      <c r="N21" s="38"/>
    </row>
    <row r="22" spans="1:14" ht="15" customHeight="1">
      <c r="A22" s="29" t="s">
        <v>16</v>
      </c>
      <c r="B22" s="24"/>
      <c r="C22" s="24"/>
      <c r="D22" s="24"/>
      <c r="E22" s="73"/>
      <c r="F22" s="49"/>
      <c r="G22" s="73"/>
      <c r="H22" s="152"/>
      <c r="I22" s="73"/>
      <c r="J22" s="152"/>
      <c r="K22" s="49"/>
      <c r="L22" s="49"/>
      <c r="M22" s="38"/>
      <c r="N22" s="38"/>
    </row>
    <row r="23" spans="1:14" ht="15" customHeight="1">
      <c r="A23" s="32" t="s">
        <v>90</v>
      </c>
      <c r="B23" s="11"/>
      <c r="C23" s="11"/>
      <c r="D23" s="11"/>
      <c r="E23" s="75">
        <f>SUM(E20:E22)</f>
        <v>38.9040000000001</v>
      </c>
      <c r="F23" s="52">
        <f aca="true" t="shared" si="4" ref="F23:L23">SUM(F20:F22)</f>
        <v>82.98100000000028</v>
      </c>
      <c r="G23" s="75">
        <f>SUM(G20:G22)</f>
        <v>16.877000000000088</v>
      </c>
      <c r="H23" s="110">
        <f>SUM(H20:H22)</f>
        <v>90.77699999999939</v>
      </c>
      <c r="I23" s="75">
        <f>SUM(I20:I22)</f>
        <v>208.27900000000022</v>
      </c>
      <c r="J23" s="110">
        <f>SUM(J20:J22)</f>
        <v>207.29799999999975</v>
      </c>
      <c r="K23" s="52">
        <f t="shared" si="4"/>
        <v>115.89699999999851</v>
      </c>
      <c r="L23" s="52">
        <f t="shared" si="4"/>
        <v>143.72700000000012</v>
      </c>
      <c r="M23" s="38"/>
      <c r="N23" s="38"/>
    </row>
    <row r="24" spans="1:14" ht="15" customHeight="1">
      <c r="A24" s="28" t="s">
        <v>81</v>
      </c>
      <c r="B24" s="3"/>
      <c r="C24" s="3"/>
      <c r="D24" s="3"/>
      <c r="E24" s="74">
        <f aca="true" t="shared" si="5" ref="E24:L24">E23-E25</f>
        <v>38.644000000000105</v>
      </c>
      <c r="F24" s="47">
        <f t="shared" si="5"/>
        <v>82.85200000000027</v>
      </c>
      <c r="G24" s="74">
        <f t="shared" si="5"/>
        <v>16.77600000000009</v>
      </c>
      <c r="H24" s="153">
        <f t="shared" si="5"/>
        <v>90.6859999999994</v>
      </c>
      <c r="I24" s="74">
        <f>I23-I25</f>
        <v>208.05300000000022</v>
      </c>
      <c r="J24" s="153">
        <f t="shared" si="5"/>
        <v>208.16699999999975</v>
      </c>
      <c r="K24" s="47">
        <f t="shared" si="5"/>
        <v>117.93899999999852</v>
      </c>
      <c r="L24" s="47">
        <f t="shared" si="5"/>
        <v>110.1590000000001</v>
      </c>
      <c r="M24" s="38"/>
      <c r="N24" s="38"/>
    </row>
    <row r="25" spans="1:14" ht="15" customHeight="1">
      <c r="A25" s="28" t="s">
        <v>88</v>
      </c>
      <c r="B25" s="3"/>
      <c r="C25" s="3"/>
      <c r="D25" s="3"/>
      <c r="E25" s="74">
        <v>0.26</v>
      </c>
      <c r="F25" s="47">
        <v>0.129</v>
      </c>
      <c r="G25" s="74">
        <v>0.101</v>
      </c>
      <c r="H25" s="153">
        <v>0.091</v>
      </c>
      <c r="I25" s="74">
        <v>0.226</v>
      </c>
      <c r="J25" s="153">
        <v>-0.869</v>
      </c>
      <c r="K25" s="47">
        <v>-2.0420000000000003</v>
      </c>
      <c r="L25" s="47">
        <v>33.568000000000005</v>
      </c>
      <c r="M25" s="38"/>
      <c r="N25" s="38"/>
    </row>
    <row r="26" spans="1:12" ht="10.5" customHeight="1">
      <c r="A26" s="3"/>
      <c r="B26" s="3"/>
      <c r="C26" s="3"/>
      <c r="D26" s="3"/>
      <c r="E26" s="74"/>
      <c r="F26" s="47"/>
      <c r="G26" s="74"/>
      <c r="H26" s="153"/>
      <c r="I26" s="74"/>
      <c r="J26" s="47"/>
      <c r="K26" s="47"/>
      <c r="L26" s="47"/>
    </row>
    <row r="27" spans="1:12" ht="15" customHeight="1">
      <c r="A27" s="178" t="s">
        <v>107</v>
      </c>
      <c r="B27" s="179"/>
      <c r="C27" s="179"/>
      <c r="D27" s="179"/>
      <c r="E27" s="180">
        <v>-54.066</v>
      </c>
      <c r="F27" s="181">
        <v>-12.115</v>
      </c>
      <c r="G27" s="180">
        <v>-77.007</v>
      </c>
      <c r="H27" s="182">
        <v>-12.115</v>
      </c>
      <c r="I27" s="180">
        <v>-69.434</v>
      </c>
      <c r="J27" s="181">
        <v>-80.421</v>
      </c>
      <c r="K27" s="181">
        <v>-41.442</v>
      </c>
      <c r="L27" s="181">
        <v>-107.26</v>
      </c>
    </row>
    <row r="28" spans="1:12" ht="15" customHeight="1">
      <c r="A28" s="183" t="s">
        <v>108</v>
      </c>
      <c r="B28" s="184"/>
      <c r="C28" s="184"/>
      <c r="D28" s="184"/>
      <c r="E28" s="185">
        <f>E14-E27</f>
        <v>120.4660000000001</v>
      </c>
      <c r="F28" s="186">
        <f aca="true" t="shared" si="6" ref="F28:L28">F14-F27</f>
        <v>162.7340000000003</v>
      </c>
      <c r="G28" s="185">
        <f t="shared" si="6"/>
        <v>123.8620000000001</v>
      </c>
      <c r="H28" s="187">
        <f t="shared" si="6"/>
        <v>194.4889999999994</v>
      </c>
      <c r="I28" s="185">
        <f t="shared" si="6"/>
        <v>476.4780000000003</v>
      </c>
      <c r="J28" s="186">
        <f t="shared" si="6"/>
        <v>526.7929999999998</v>
      </c>
      <c r="K28" s="186">
        <f t="shared" si="6"/>
        <v>389.24199999999854</v>
      </c>
      <c r="L28" s="186">
        <f t="shared" si="6"/>
        <v>429.8910000000001</v>
      </c>
    </row>
    <row r="29" spans="1:12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</row>
    <row r="30" spans="1:12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L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2008</v>
      </c>
    </row>
    <row r="31" spans="1:12" ht="12.75" customHeight="1">
      <c r="A31" s="59"/>
      <c r="B31" s="59"/>
      <c r="C31" s="60"/>
      <c r="D31" s="57"/>
      <c r="E31" s="78" t="str">
        <f>E$4</f>
        <v>Q2</v>
      </c>
      <c r="F31" s="78" t="str">
        <f>F$4</f>
        <v>Q2</v>
      </c>
      <c r="G31" s="78" t="str">
        <f>G$4</f>
        <v>Q1-2</v>
      </c>
      <c r="H31" s="78" t="str">
        <f>H$4</f>
        <v>Q1-2</v>
      </c>
      <c r="I31" s="78">
        <f>IF(I$4="","",I$4)</f>
      </c>
      <c r="J31" s="78"/>
      <c r="K31" s="78"/>
      <c r="L31" s="78"/>
    </row>
    <row r="32" spans="1:12" s="17" customFormat="1" ht="15" customHeight="1">
      <c r="A32" s="56" t="s">
        <v>79</v>
      </c>
      <c r="B32" s="65"/>
      <c r="C32" s="60"/>
      <c r="D32" s="60"/>
      <c r="E32" s="79"/>
      <c r="F32" s="79"/>
      <c r="G32" s="79"/>
      <c r="H32" s="79"/>
      <c r="I32" s="79"/>
      <c r="J32" s="79"/>
      <c r="K32" s="79"/>
      <c r="L32" s="79"/>
    </row>
    <row r="33" spans="5:12" ht="1.5" customHeight="1">
      <c r="E33" s="38"/>
      <c r="F33" s="38"/>
      <c r="G33" s="80"/>
      <c r="H33" s="80"/>
      <c r="I33" s="38"/>
      <c r="J33" s="38"/>
      <c r="K33" s="38"/>
      <c r="L33" s="38"/>
    </row>
    <row r="34" spans="1:12" ht="15" customHeight="1">
      <c r="A34" s="28" t="s">
        <v>17</v>
      </c>
      <c r="B34" s="7"/>
      <c r="C34" s="7"/>
      <c r="D34" s="7"/>
      <c r="E34" s="74"/>
      <c r="F34" s="47"/>
      <c r="G34" s="74">
        <v>2935.408</v>
      </c>
      <c r="H34" s="153">
        <v>3190.335</v>
      </c>
      <c r="I34" s="74">
        <v>3154.9210000000003</v>
      </c>
      <c r="J34" s="153">
        <v>3159.444</v>
      </c>
      <c r="K34" s="47">
        <v>3422.685</v>
      </c>
      <c r="L34" s="47">
        <v>3537.8390000000004</v>
      </c>
    </row>
    <row r="35" spans="1:12" ht="15" customHeight="1">
      <c r="A35" s="28" t="s">
        <v>18</v>
      </c>
      <c r="B35" s="6"/>
      <c r="C35" s="6"/>
      <c r="D35" s="6"/>
      <c r="E35" s="74"/>
      <c r="F35" s="47"/>
      <c r="G35" s="74">
        <v>15.668999999999983</v>
      </c>
      <c r="H35" s="153">
        <v>20.983999999999995</v>
      </c>
      <c r="I35" s="74">
        <v>17.501000000000005</v>
      </c>
      <c r="J35" s="153">
        <v>25.598</v>
      </c>
      <c r="K35" s="47">
        <v>60.635999999999996</v>
      </c>
      <c r="L35" s="47">
        <v>69.23800000000001</v>
      </c>
    </row>
    <row r="36" spans="1:12" ht="15" customHeight="1">
      <c r="A36" s="28" t="s">
        <v>82</v>
      </c>
      <c r="B36" s="6"/>
      <c r="C36" s="6"/>
      <c r="D36" s="6"/>
      <c r="E36" s="74"/>
      <c r="F36" s="47"/>
      <c r="G36" s="74">
        <v>602.363</v>
      </c>
      <c r="H36" s="153">
        <v>675.357</v>
      </c>
      <c r="I36" s="74">
        <v>633.935</v>
      </c>
      <c r="J36" s="153">
        <v>687.3040000000002</v>
      </c>
      <c r="K36" s="47">
        <v>839.184</v>
      </c>
      <c r="L36" s="47">
        <v>951.245</v>
      </c>
    </row>
    <row r="37" spans="1:12" ht="15" customHeight="1">
      <c r="A37" s="28" t="s">
        <v>19</v>
      </c>
      <c r="B37" s="6"/>
      <c r="C37" s="6"/>
      <c r="D37" s="6"/>
      <c r="E37" s="74"/>
      <c r="F37" s="47"/>
      <c r="G37" s="74">
        <v>23.353</v>
      </c>
      <c r="H37" s="153">
        <v>23.857</v>
      </c>
      <c r="I37" s="74">
        <v>22.814</v>
      </c>
      <c r="J37" s="153">
        <v>23.428</v>
      </c>
      <c r="K37" s="47">
        <v>34.436</v>
      </c>
      <c r="L37" s="47">
        <v>51.760000000000005</v>
      </c>
    </row>
    <row r="38" spans="1:12" ht="15" customHeight="1">
      <c r="A38" s="29" t="s">
        <v>20</v>
      </c>
      <c r="B38" s="22"/>
      <c r="C38" s="22"/>
      <c r="D38" s="22"/>
      <c r="E38" s="73"/>
      <c r="F38" s="49"/>
      <c r="G38" s="73">
        <v>79.39</v>
      </c>
      <c r="H38" s="152">
        <v>89.79599999999999</v>
      </c>
      <c r="I38" s="73">
        <v>78.459</v>
      </c>
      <c r="J38" s="152">
        <v>86.55100000000002</v>
      </c>
      <c r="K38" s="49">
        <v>103.373</v>
      </c>
      <c r="L38" s="49">
        <v>141.56500000000003</v>
      </c>
    </row>
    <row r="39" spans="1:12" ht="15" customHeight="1">
      <c r="A39" s="30" t="s">
        <v>21</v>
      </c>
      <c r="B39" s="10"/>
      <c r="C39" s="10"/>
      <c r="D39" s="10"/>
      <c r="E39" s="102">
        <v>0</v>
      </c>
      <c r="F39" s="103">
        <v>0</v>
      </c>
      <c r="G39" s="102">
        <f aca="true" t="shared" si="8" ref="G39:L39">SUM(G34:G38)</f>
        <v>3656.1829999999995</v>
      </c>
      <c r="H39" s="137">
        <f t="shared" si="8"/>
        <v>4000.3289999999997</v>
      </c>
      <c r="I39" s="75">
        <f t="shared" si="8"/>
        <v>3907.63</v>
      </c>
      <c r="J39" s="110">
        <f t="shared" si="8"/>
        <v>3982.325</v>
      </c>
      <c r="K39" s="52">
        <f t="shared" si="8"/>
        <v>4460.313999999999</v>
      </c>
      <c r="L39" s="52">
        <f t="shared" si="8"/>
        <v>4751.647</v>
      </c>
    </row>
    <row r="40" spans="1:12" ht="15" customHeight="1">
      <c r="A40" s="28" t="s">
        <v>22</v>
      </c>
      <c r="B40" s="3"/>
      <c r="C40" s="3"/>
      <c r="D40" s="3"/>
      <c r="E40" s="74"/>
      <c r="F40" s="47"/>
      <c r="G40" s="74">
        <v>469.086</v>
      </c>
      <c r="H40" s="153">
        <v>588.739</v>
      </c>
      <c r="I40" s="74">
        <v>473.526</v>
      </c>
      <c r="J40" s="153">
        <v>504.519</v>
      </c>
      <c r="K40" s="47">
        <v>536.5340000000001</v>
      </c>
      <c r="L40" s="47">
        <v>674.01</v>
      </c>
    </row>
    <row r="41" spans="1:12" ht="15" customHeight="1">
      <c r="A41" s="28" t="s">
        <v>23</v>
      </c>
      <c r="B41" s="3"/>
      <c r="C41" s="3"/>
      <c r="D41" s="3"/>
      <c r="E41" s="74"/>
      <c r="F41" s="47"/>
      <c r="G41" s="74"/>
      <c r="H41" s="153"/>
      <c r="I41" s="74"/>
      <c r="J41" s="153"/>
      <c r="K41" s="47"/>
      <c r="L41" s="47">
        <v>0.009000000000000001</v>
      </c>
    </row>
    <row r="42" spans="1:12" ht="15" customHeight="1">
      <c r="A42" s="28" t="s">
        <v>24</v>
      </c>
      <c r="B42" s="3"/>
      <c r="C42" s="3"/>
      <c r="D42" s="3"/>
      <c r="E42" s="74"/>
      <c r="F42" s="47"/>
      <c r="G42" s="74">
        <v>701.6239999999999</v>
      </c>
      <c r="H42" s="153">
        <v>810.2460000000001</v>
      </c>
      <c r="I42" s="74">
        <v>812.4819999999999</v>
      </c>
      <c r="J42" s="153">
        <v>750.3480000000001</v>
      </c>
      <c r="K42" s="47">
        <v>616.0400000000001</v>
      </c>
      <c r="L42" s="47">
        <v>653.8480000000001</v>
      </c>
    </row>
    <row r="43" spans="1:12" ht="15" customHeight="1">
      <c r="A43" s="28" t="s">
        <v>25</v>
      </c>
      <c r="B43" s="3"/>
      <c r="C43" s="3"/>
      <c r="D43" s="3"/>
      <c r="E43" s="74"/>
      <c r="F43" s="47"/>
      <c r="G43" s="74">
        <v>185.194</v>
      </c>
      <c r="H43" s="153">
        <v>296.62</v>
      </c>
      <c r="I43" s="74">
        <v>282.723</v>
      </c>
      <c r="J43" s="153">
        <v>517.219</v>
      </c>
      <c r="K43" s="47">
        <v>618.087</v>
      </c>
      <c r="L43" s="47">
        <v>341.24</v>
      </c>
    </row>
    <row r="44" spans="1:12" ht="15" customHeight="1">
      <c r="A44" s="29" t="s">
        <v>26</v>
      </c>
      <c r="B44" s="22"/>
      <c r="C44" s="22"/>
      <c r="D44" s="22"/>
      <c r="E44" s="73"/>
      <c r="F44" s="49"/>
      <c r="G44" s="73"/>
      <c r="H44" s="152"/>
      <c r="I44" s="73"/>
      <c r="J44" s="152"/>
      <c r="K44" s="49"/>
      <c r="L44" s="49"/>
    </row>
    <row r="45" spans="1:12" ht="15" customHeight="1">
      <c r="A45" s="31" t="s">
        <v>27</v>
      </c>
      <c r="B45" s="19"/>
      <c r="C45" s="19"/>
      <c r="D45" s="19"/>
      <c r="E45" s="104">
        <v>0</v>
      </c>
      <c r="F45" s="105">
        <v>0</v>
      </c>
      <c r="G45" s="104">
        <f aca="true" t="shared" si="9" ref="G45:L45">SUM(G40:G44)</f>
        <v>1355.904</v>
      </c>
      <c r="H45" s="138">
        <f t="shared" si="9"/>
        <v>1695.605</v>
      </c>
      <c r="I45" s="81">
        <f t="shared" si="9"/>
        <v>1568.7309999999998</v>
      </c>
      <c r="J45" s="124">
        <f t="shared" si="9"/>
        <v>1772.0860000000002</v>
      </c>
      <c r="K45" s="82">
        <f t="shared" si="9"/>
        <v>1770.661</v>
      </c>
      <c r="L45" s="82">
        <f t="shared" si="9"/>
        <v>1669.1070000000002</v>
      </c>
    </row>
    <row r="46" spans="1:12" ht="15" customHeight="1">
      <c r="A46" s="30" t="s">
        <v>59</v>
      </c>
      <c r="B46" s="9"/>
      <c r="C46" s="9"/>
      <c r="D46" s="9"/>
      <c r="E46" s="102">
        <v>0</v>
      </c>
      <c r="F46" s="103">
        <v>0</v>
      </c>
      <c r="G46" s="102">
        <f>G45+G39</f>
        <v>5012.0869999999995</v>
      </c>
      <c r="H46" s="137">
        <f>H45+H39</f>
        <v>5695.933999999999</v>
      </c>
      <c r="I46" s="75">
        <f>I39+I45</f>
        <v>5476.361</v>
      </c>
      <c r="J46" s="110">
        <f>J39+J45</f>
        <v>5754.411</v>
      </c>
      <c r="K46" s="52">
        <f>K39+K45</f>
        <v>6230.974999999999</v>
      </c>
      <c r="L46" s="52">
        <f>L39+L45</f>
        <v>6420.754</v>
      </c>
    </row>
    <row r="47" spans="1:12" ht="15" customHeight="1">
      <c r="A47" s="28" t="s">
        <v>83</v>
      </c>
      <c r="B47" s="3"/>
      <c r="C47" s="3"/>
      <c r="D47" s="3"/>
      <c r="E47" s="74"/>
      <c r="F47" s="47"/>
      <c r="G47" s="74">
        <v>2224.716</v>
      </c>
      <c r="H47" s="153">
        <v>2433.626</v>
      </c>
      <c r="I47" s="74">
        <v>2223.598</v>
      </c>
      <c r="J47" s="153">
        <v>2313.867</v>
      </c>
      <c r="K47" s="47">
        <v>2208.351</v>
      </c>
      <c r="L47" s="47">
        <v>1587.8610000000003</v>
      </c>
    </row>
    <row r="48" spans="1:12" ht="15" customHeight="1">
      <c r="A48" s="28" t="s">
        <v>89</v>
      </c>
      <c r="B48" s="3"/>
      <c r="C48" s="3"/>
      <c r="D48" s="3"/>
      <c r="E48" s="74"/>
      <c r="F48" s="47"/>
      <c r="G48" s="74">
        <v>3.817</v>
      </c>
      <c r="H48" s="153">
        <v>3.538</v>
      </c>
      <c r="I48" s="74">
        <v>3.558</v>
      </c>
      <c r="J48" s="153">
        <v>26.130000000000003</v>
      </c>
      <c r="K48" s="47">
        <v>207.901</v>
      </c>
      <c r="L48" s="47">
        <v>375.608</v>
      </c>
    </row>
    <row r="49" spans="1:12" ht="15" customHeight="1">
      <c r="A49" s="28" t="s">
        <v>77</v>
      </c>
      <c r="B49" s="3"/>
      <c r="C49" s="3"/>
      <c r="D49" s="3"/>
      <c r="E49" s="74"/>
      <c r="F49" s="47"/>
      <c r="G49" s="74">
        <v>0.226</v>
      </c>
      <c r="H49" s="153">
        <v>0.355</v>
      </c>
      <c r="I49" s="74">
        <v>0.224</v>
      </c>
      <c r="J49" s="153">
        <v>0.34600000000000003</v>
      </c>
      <c r="K49" s="47">
        <v>7.714</v>
      </c>
      <c r="L49" s="47"/>
    </row>
    <row r="50" spans="1:12" ht="15" customHeight="1">
      <c r="A50" s="28" t="s">
        <v>29</v>
      </c>
      <c r="B50" s="3"/>
      <c r="C50" s="3"/>
      <c r="D50" s="3"/>
      <c r="E50" s="74"/>
      <c r="F50" s="47"/>
      <c r="G50" s="74">
        <v>127.19800000000001</v>
      </c>
      <c r="H50" s="153">
        <v>122.71799999999999</v>
      </c>
      <c r="I50" s="74">
        <v>140.356</v>
      </c>
      <c r="J50" s="153">
        <v>116.73400000000001</v>
      </c>
      <c r="K50" s="47">
        <v>119.45</v>
      </c>
      <c r="L50" s="47">
        <v>156</v>
      </c>
    </row>
    <row r="51" spans="1:12" ht="15" customHeight="1">
      <c r="A51" s="28" t="s">
        <v>30</v>
      </c>
      <c r="B51" s="3"/>
      <c r="C51" s="3"/>
      <c r="D51" s="3"/>
      <c r="E51" s="74"/>
      <c r="F51" s="47"/>
      <c r="G51" s="74">
        <v>1528.8929999999998</v>
      </c>
      <c r="H51" s="153">
        <v>1942.3129999999999</v>
      </c>
      <c r="I51" s="74">
        <v>1676.9850000000001</v>
      </c>
      <c r="J51" s="153">
        <v>2041.386</v>
      </c>
      <c r="K51" s="47">
        <v>2637.09</v>
      </c>
      <c r="L51" s="47">
        <v>3324.589</v>
      </c>
    </row>
    <row r="52" spans="1:12" ht="15" customHeight="1">
      <c r="A52" s="28" t="s">
        <v>31</v>
      </c>
      <c r="B52" s="3"/>
      <c r="C52" s="3"/>
      <c r="D52" s="3"/>
      <c r="E52" s="74"/>
      <c r="F52" s="47"/>
      <c r="G52" s="74">
        <v>1103.7160000000001</v>
      </c>
      <c r="H52" s="153">
        <v>1161.9189999999999</v>
      </c>
      <c r="I52" s="74">
        <v>1403.6550000000002</v>
      </c>
      <c r="J52" s="153">
        <v>1223.6500000000003</v>
      </c>
      <c r="K52" s="47">
        <v>1042.586</v>
      </c>
      <c r="L52" s="47">
        <v>943.94</v>
      </c>
    </row>
    <row r="53" spans="1:12" ht="15" customHeight="1">
      <c r="A53" s="28" t="s">
        <v>32</v>
      </c>
      <c r="B53" s="3"/>
      <c r="C53" s="3"/>
      <c r="D53" s="3"/>
      <c r="E53" s="74"/>
      <c r="F53" s="47"/>
      <c r="G53" s="74">
        <v>23.521</v>
      </c>
      <c r="H53" s="153">
        <v>31.465</v>
      </c>
      <c r="I53" s="74">
        <v>27.985</v>
      </c>
      <c r="J53" s="153">
        <v>32.298</v>
      </c>
      <c r="K53" s="47">
        <v>7.883</v>
      </c>
      <c r="L53" s="47">
        <v>32.756</v>
      </c>
    </row>
    <row r="54" spans="1:12" ht="15" customHeight="1">
      <c r="A54" s="29" t="s">
        <v>84</v>
      </c>
      <c r="B54" s="22"/>
      <c r="C54" s="22"/>
      <c r="D54" s="22"/>
      <c r="E54" s="73"/>
      <c r="F54" s="49"/>
      <c r="G54" s="73"/>
      <c r="H54" s="152"/>
      <c r="I54" s="73"/>
      <c r="J54" s="152"/>
      <c r="K54" s="49"/>
      <c r="L54" s="49"/>
    </row>
    <row r="55" spans="1:12" ht="15" customHeight="1">
      <c r="A55" s="30" t="s">
        <v>76</v>
      </c>
      <c r="B55" s="9"/>
      <c r="C55" s="9"/>
      <c r="D55" s="9"/>
      <c r="E55" s="102">
        <v>0</v>
      </c>
      <c r="F55" s="103">
        <v>0</v>
      </c>
      <c r="G55" s="102">
        <f aca="true" t="shared" si="10" ref="G55:L55">SUM(G47:G54)</f>
        <v>5012.0869999999995</v>
      </c>
      <c r="H55" s="137">
        <f t="shared" si="10"/>
        <v>5695.934</v>
      </c>
      <c r="I55" s="75">
        <f t="shared" si="10"/>
        <v>5476.361</v>
      </c>
      <c r="J55" s="110">
        <f t="shared" si="10"/>
        <v>5754.411</v>
      </c>
      <c r="K55" s="52">
        <f t="shared" si="10"/>
        <v>6230.974999999999</v>
      </c>
      <c r="L55" s="52">
        <f t="shared" si="10"/>
        <v>6420.754</v>
      </c>
    </row>
    <row r="56" spans="1:12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</row>
    <row r="57" spans="1:12" ht="12.75" customHeight="1">
      <c r="A57" s="66"/>
      <c r="B57" s="55"/>
      <c r="C57" s="57"/>
      <c r="D57" s="57"/>
      <c r="E57" s="58">
        <f>E$3</f>
        <v>2012</v>
      </c>
      <c r="F57" s="58">
        <f aca="true" t="shared" si="11" ref="F57:L57">F$3</f>
        <v>2011</v>
      </c>
      <c r="G57" s="58">
        <f t="shared" si="11"/>
        <v>2012</v>
      </c>
      <c r="H57" s="58">
        <f t="shared" si="11"/>
        <v>2011</v>
      </c>
      <c r="I57" s="58">
        <f t="shared" si="11"/>
        <v>2011</v>
      </c>
      <c r="J57" s="58">
        <f t="shared" si="11"/>
        <v>2010</v>
      </c>
      <c r="K57" s="58">
        <f t="shared" si="11"/>
        <v>2009</v>
      </c>
      <c r="L57" s="58">
        <f t="shared" si="11"/>
        <v>2008</v>
      </c>
    </row>
    <row r="58" spans="1:12" ht="12.75" customHeight="1">
      <c r="A58" s="59"/>
      <c r="B58" s="59"/>
      <c r="C58" s="57"/>
      <c r="D58" s="57"/>
      <c r="E58" s="78" t="str">
        <f>E$4</f>
        <v>Q2</v>
      </c>
      <c r="F58" s="78" t="str">
        <f>F$4</f>
        <v>Q2</v>
      </c>
      <c r="G58" s="78" t="str">
        <f>G$4</f>
        <v>Q1-2</v>
      </c>
      <c r="H58" s="78" t="str">
        <f>H$4</f>
        <v>Q1-2</v>
      </c>
      <c r="I58" s="78">
        <f>IF(I$4="","",I$4)</f>
      </c>
      <c r="J58" s="78"/>
      <c r="K58" s="78"/>
      <c r="L58" s="78"/>
    </row>
    <row r="59" spans="1:12" s="17" customFormat="1" ht="15" customHeight="1">
      <c r="A59" s="66" t="s">
        <v>80</v>
      </c>
      <c r="B59" s="65"/>
      <c r="C59" s="60"/>
      <c r="D59" s="60"/>
      <c r="E59" s="79"/>
      <c r="F59" s="79"/>
      <c r="G59" s="79"/>
      <c r="H59" s="79"/>
      <c r="I59" s="79"/>
      <c r="J59" s="79"/>
      <c r="K59" s="79"/>
      <c r="L59" s="79"/>
    </row>
    <row r="60" spans="5:12" ht="1.5" customHeight="1">
      <c r="E60" s="38"/>
      <c r="F60" s="38"/>
      <c r="G60" s="80"/>
      <c r="H60" s="80"/>
      <c r="I60" s="38"/>
      <c r="J60" s="38"/>
      <c r="K60" s="38"/>
      <c r="L60" s="38"/>
    </row>
    <row r="61" spans="1:12" ht="24.75" customHeight="1">
      <c r="A61" s="198" t="s">
        <v>33</v>
      </c>
      <c r="B61" s="198"/>
      <c r="C61" s="8"/>
      <c r="D61" s="8"/>
      <c r="E61" s="72">
        <v>88.27699999999999</v>
      </c>
      <c r="F61" s="50">
        <v>161.233</v>
      </c>
      <c r="G61" s="72">
        <v>68.089</v>
      </c>
      <c r="H61" s="151">
        <v>189.801</v>
      </c>
      <c r="I61" s="72">
        <v>469.389</v>
      </c>
      <c r="J61" s="151">
        <v>487.9770000000001</v>
      </c>
      <c r="K61" s="50">
        <f>209.536-0.276</f>
        <v>209.26</v>
      </c>
      <c r="L61" s="50">
        <f>164.543+0.434</f>
        <v>164.977</v>
      </c>
    </row>
    <row r="62" spans="1:12" ht="15" customHeight="1">
      <c r="A62" s="200" t="s">
        <v>34</v>
      </c>
      <c r="B62" s="200"/>
      <c r="C62" s="23"/>
      <c r="D62" s="23"/>
      <c r="E62" s="73">
        <v>-32.203999999999986</v>
      </c>
      <c r="F62" s="49">
        <v>-41.046000000000035</v>
      </c>
      <c r="G62" s="73">
        <v>-194.31400000000002</v>
      </c>
      <c r="H62" s="152">
        <v>-241.68300000000002</v>
      </c>
      <c r="I62" s="73">
        <v>77.156</v>
      </c>
      <c r="J62" s="152">
        <v>-104.628</v>
      </c>
      <c r="K62" s="49">
        <v>300.28200000000004</v>
      </c>
      <c r="L62" s="49">
        <v>183.03100000000003</v>
      </c>
    </row>
    <row r="63" spans="1:13" ht="16.5" customHeight="1">
      <c r="A63" s="201" t="s">
        <v>35</v>
      </c>
      <c r="B63" s="201"/>
      <c r="C63" s="25"/>
      <c r="D63" s="25"/>
      <c r="E63" s="75">
        <f>SUM(E61:E62)</f>
        <v>56.073</v>
      </c>
      <c r="F63" s="52">
        <f aca="true" t="shared" si="12" ref="F63:L63">SUM(F61:F62)</f>
        <v>120.18699999999997</v>
      </c>
      <c r="G63" s="77">
        <f>SUM(G61:G62)</f>
        <v>-126.22500000000002</v>
      </c>
      <c r="H63" s="142">
        <f>SUM(H61:H62)</f>
        <v>-51.88200000000003</v>
      </c>
      <c r="I63" s="75">
        <f>SUM(I61:I62)</f>
        <v>546.5450000000001</v>
      </c>
      <c r="J63" s="110">
        <f>SUM(J61:J62)</f>
        <v>383.3490000000001</v>
      </c>
      <c r="K63" s="52">
        <f t="shared" si="12"/>
        <v>509.54200000000003</v>
      </c>
      <c r="L63" s="52">
        <f t="shared" si="12"/>
        <v>348.00800000000004</v>
      </c>
      <c r="M63" s="143"/>
    </row>
    <row r="64" spans="1:12" ht="15" customHeight="1">
      <c r="A64" s="198" t="s">
        <v>85</v>
      </c>
      <c r="B64" s="198"/>
      <c r="C64" s="3"/>
      <c r="D64" s="3"/>
      <c r="E64" s="74">
        <v>-17.468000000000004</v>
      </c>
      <c r="F64" s="47">
        <v>-24.831</v>
      </c>
      <c r="G64" s="74">
        <v>-31.492</v>
      </c>
      <c r="H64" s="153">
        <v>-39.482</v>
      </c>
      <c r="I64" s="74">
        <v>-80.738</v>
      </c>
      <c r="J64" s="153">
        <v>-68.822</v>
      </c>
      <c r="K64" s="47">
        <v>-84.307</v>
      </c>
      <c r="L64" s="47">
        <v>-205.237</v>
      </c>
    </row>
    <row r="65" spans="1:12" ht="15" customHeight="1">
      <c r="A65" s="200" t="s">
        <v>86</v>
      </c>
      <c r="B65" s="200"/>
      <c r="C65" s="22"/>
      <c r="D65" s="22"/>
      <c r="E65" s="73">
        <v>2.705</v>
      </c>
      <c r="F65" s="49">
        <v>1.758</v>
      </c>
      <c r="G65" s="73">
        <v>4.059</v>
      </c>
      <c r="H65" s="152">
        <v>1.5830000000000002</v>
      </c>
      <c r="I65" s="73">
        <v>3.271</v>
      </c>
      <c r="J65" s="152">
        <v>6.392</v>
      </c>
      <c r="K65" s="49">
        <v>24.211</v>
      </c>
      <c r="L65" s="49">
        <v>175.709</v>
      </c>
    </row>
    <row r="66" spans="1:13" s="42" customFormat="1" ht="16.5" customHeight="1">
      <c r="A66" s="140" t="s">
        <v>87</v>
      </c>
      <c r="B66" s="140"/>
      <c r="C66" s="26"/>
      <c r="D66" s="26"/>
      <c r="E66" s="102">
        <f>SUM(E63:E65)</f>
        <v>41.309999999999995</v>
      </c>
      <c r="F66" s="52">
        <f aca="true" t="shared" si="13" ref="F66:L66">SUM(F63:F65)</f>
        <v>97.11399999999996</v>
      </c>
      <c r="G66" s="77">
        <f>SUM(G63:G65)</f>
        <v>-153.65800000000002</v>
      </c>
      <c r="H66" s="142">
        <f>SUM(H63:H65)</f>
        <v>-89.78100000000003</v>
      </c>
      <c r="I66" s="75">
        <f>SUM(I63:I65)</f>
        <v>469.0780000000001</v>
      </c>
      <c r="J66" s="154">
        <f>SUM(J63:J65)</f>
        <v>320.9190000000001</v>
      </c>
      <c r="K66" s="142">
        <f t="shared" si="13"/>
        <v>449.446</v>
      </c>
      <c r="L66" s="52">
        <f t="shared" si="13"/>
        <v>318.48</v>
      </c>
      <c r="M66" s="52"/>
    </row>
    <row r="67" spans="1:12" ht="15" customHeight="1">
      <c r="A67" s="200" t="s">
        <v>36</v>
      </c>
      <c r="B67" s="200"/>
      <c r="C67" s="27"/>
      <c r="D67" s="27"/>
      <c r="E67" s="73">
        <v>186.985</v>
      </c>
      <c r="F67" s="128"/>
      <c r="G67" s="73">
        <v>186.985</v>
      </c>
      <c r="H67" s="152"/>
      <c r="I67" s="73">
        <v>-27.213</v>
      </c>
      <c r="J67" s="152">
        <v>-0.14400000000000002</v>
      </c>
      <c r="K67" s="49">
        <f>-125.163-2</f>
        <v>-127.163</v>
      </c>
      <c r="L67" s="49">
        <v>-34.566</v>
      </c>
    </row>
    <row r="68" spans="1:13" ht="16.5" customHeight="1">
      <c r="A68" s="201" t="s">
        <v>37</v>
      </c>
      <c r="B68" s="201"/>
      <c r="C68" s="9"/>
      <c r="D68" s="9"/>
      <c r="E68" s="75">
        <f>SUM(E66:E67)</f>
        <v>228.29500000000002</v>
      </c>
      <c r="F68" s="52">
        <f aca="true" t="shared" si="14" ref="F68:L68">SUM(F66:F67)</f>
        <v>97.11399999999996</v>
      </c>
      <c r="G68" s="77">
        <f>SUM(G66:G67)</f>
        <v>33.327</v>
      </c>
      <c r="H68" s="142">
        <f>SUM(H66:H67)</f>
        <v>-89.78100000000003</v>
      </c>
      <c r="I68" s="75">
        <f>SUM(I66:I67)</f>
        <v>441.86500000000007</v>
      </c>
      <c r="J68" s="110">
        <f>SUM(J66:J67)</f>
        <v>320.7750000000001</v>
      </c>
      <c r="K68" s="52">
        <f t="shared" si="14"/>
        <v>322.283</v>
      </c>
      <c r="L68" s="52">
        <f t="shared" si="14"/>
        <v>283.914</v>
      </c>
      <c r="M68" s="143"/>
    </row>
    <row r="69" spans="1:12" ht="15" customHeight="1">
      <c r="A69" s="198" t="s">
        <v>38</v>
      </c>
      <c r="B69" s="198"/>
      <c r="C69" s="3"/>
      <c r="D69" s="3"/>
      <c r="E69" s="74">
        <v>-137.763</v>
      </c>
      <c r="F69" s="47">
        <v>-145.04399999999998</v>
      </c>
      <c r="G69" s="74">
        <v>-131.009</v>
      </c>
      <c r="H69" s="153">
        <v>-119.36399999999999</v>
      </c>
      <c r="I69" s="74">
        <v>-361.582</v>
      </c>
      <c r="J69" s="153">
        <v>-363.926</v>
      </c>
      <c r="K69" s="47">
        <v>-607.261</v>
      </c>
      <c r="L69" s="47">
        <v>-521.008</v>
      </c>
    </row>
    <row r="70" spans="1:12" ht="15" customHeight="1">
      <c r="A70" s="198" t="s">
        <v>39</v>
      </c>
      <c r="B70" s="198"/>
      <c r="C70" s="3"/>
      <c r="D70" s="3"/>
      <c r="E70" s="74"/>
      <c r="F70" s="47"/>
      <c r="G70" s="74"/>
      <c r="H70" s="153"/>
      <c r="I70" s="74"/>
      <c r="J70" s="153"/>
      <c r="K70" s="47">
        <v>592.8240000000001</v>
      </c>
      <c r="L70" s="47">
        <v>88.2</v>
      </c>
    </row>
    <row r="71" spans="1:12" ht="15" customHeight="1">
      <c r="A71" s="198" t="s">
        <v>40</v>
      </c>
      <c r="B71" s="198"/>
      <c r="C71" s="3"/>
      <c r="D71" s="3"/>
      <c r="E71" s="74"/>
      <c r="F71" s="47">
        <v>-1.98</v>
      </c>
      <c r="G71" s="74"/>
      <c r="H71" s="153">
        <v>-1.98</v>
      </c>
      <c r="I71" s="74">
        <v>-303.428</v>
      </c>
      <c r="J71" s="153">
        <v>-3.8400000000000003</v>
      </c>
      <c r="K71" s="47"/>
      <c r="L71" s="47"/>
    </row>
    <row r="72" spans="1:12" ht="15" customHeight="1">
      <c r="A72" s="200" t="s">
        <v>41</v>
      </c>
      <c r="B72" s="200"/>
      <c r="C72" s="22"/>
      <c r="D72" s="22"/>
      <c r="E72" s="73"/>
      <c r="F72" s="49"/>
      <c r="G72" s="73"/>
      <c r="H72" s="152">
        <v>-9.733</v>
      </c>
      <c r="I72" s="73">
        <v>-9.733</v>
      </c>
      <c r="J72" s="152">
        <v>-32.953</v>
      </c>
      <c r="K72" s="49">
        <v>-23.136000000000003</v>
      </c>
      <c r="L72" s="49">
        <v>115</v>
      </c>
    </row>
    <row r="73" spans="1:13" ht="16.5" customHeight="1">
      <c r="A73" s="33" t="s">
        <v>42</v>
      </c>
      <c r="B73" s="33"/>
      <c r="C73" s="20"/>
      <c r="D73" s="20"/>
      <c r="E73" s="76">
        <f>SUM(E69:E72)</f>
        <v>-137.763</v>
      </c>
      <c r="F73" s="51">
        <f aca="true" t="shared" si="15" ref="F73:L73">SUM(F69:F72)</f>
        <v>-147.02399999999997</v>
      </c>
      <c r="G73" s="81">
        <f>SUM(G69:G72)</f>
        <v>-131.009</v>
      </c>
      <c r="H73" s="124">
        <f>SUM(H69:H72)</f>
        <v>-131.077</v>
      </c>
      <c r="I73" s="76">
        <f>SUM(I69:I72)</f>
        <v>-674.7429999999999</v>
      </c>
      <c r="J73" s="155">
        <f>SUM(J69:J72)</f>
        <v>-400.71899999999994</v>
      </c>
      <c r="K73" s="51">
        <f t="shared" si="15"/>
        <v>-37.5729999999999</v>
      </c>
      <c r="L73" s="51">
        <f t="shared" si="15"/>
        <v>-317.80800000000005</v>
      </c>
      <c r="M73" s="143"/>
    </row>
    <row r="74" spans="1:13" ht="16.5" customHeight="1">
      <c r="A74" s="201" t="s">
        <v>43</v>
      </c>
      <c r="B74" s="201"/>
      <c r="C74" s="9"/>
      <c r="D74" s="9"/>
      <c r="E74" s="75">
        <f>SUM(E73+E68)</f>
        <v>90.53200000000001</v>
      </c>
      <c r="F74" s="52">
        <f aca="true" t="shared" si="16" ref="F74:L74">SUM(F73+F68)</f>
        <v>-49.91000000000001</v>
      </c>
      <c r="G74" s="77">
        <f>SUM(G73+G68)</f>
        <v>-97.68199999999999</v>
      </c>
      <c r="H74" s="142">
        <f>SUM(H73+H68)</f>
        <v>-220.85800000000003</v>
      </c>
      <c r="I74" s="75">
        <f>SUM(I73+I68)</f>
        <v>-232.87799999999987</v>
      </c>
      <c r="J74" s="110">
        <f>SUM(J73+J68)</f>
        <v>-79.94399999999985</v>
      </c>
      <c r="K74" s="52">
        <f t="shared" si="16"/>
        <v>284.7100000000001</v>
      </c>
      <c r="L74" s="52">
        <f t="shared" si="16"/>
        <v>-33.89400000000006</v>
      </c>
      <c r="M74" s="143"/>
    </row>
    <row r="75" spans="1:12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</row>
    <row r="76" spans="1:12" ht="12.75" customHeight="1">
      <c r="A76" s="66"/>
      <c r="B76" s="55"/>
      <c r="C76" s="57"/>
      <c r="D76" s="57"/>
      <c r="E76" s="58">
        <f>E$3</f>
        <v>2012</v>
      </c>
      <c r="F76" s="58">
        <f aca="true" t="shared" si="17" ref="F76:L76">F$3</f>
        <v>2011</v>
      </c>
      <c r="G76" s="58">
        <f>G$3</f>
        <v>2012</v>
      </c>
      <c r="H76" s="58">
        <f>H$3</f>
        <v>2011</v>
      </c>
      <c r="I76" s="58">
        <f t="shared" si="17"/>
        <v>2011</v>
      </c>
      <c r="J76" s="58">
        <f t="shared" si="17"/>
        <v>2010</v>
      </c>
      <c r="K76" s="58">
        <f t="shared" si="17"/>
        <v>2009</v>
      </c>
      <c r="L76" s="58">
        <f t="shared" si="17"/>
        <v>2008</v>
      </c>
    </row>
    <row r="77" spans="1:12" ht="12.75" customHeight="1">
      <c r="A77" s="59"/>
      <c r="B77" s="59"/>
      <c r="C77" s="57"/>
      <c r="D77" s="57"/>
      <c r="E77" s="58" t="str">
        <f>E$4</f>
        <v>Q2</v>
      </c>
      <c r="F77" s="58" t="str">
        <f>F$4</f>
        <v>Q2</v>
      </c>
      <c r="G77" s="58" t="str">
        <f>G$4</f>
        <v>Q1-2</v>
      </c>
      <c r="H77" s="58" t="str">
        <f>H$4</f>
        <v>Q1-2</v>
      </c>
      <c r="I77" s="58">
        <f>IF(I$4="","",I$4)</f>
      </c>
      <c r="J77" s="58"/>
      <c r="K77" s="58"/>
      <c r="L77" s="58"/>
    </row>
    <row r="78" spans="1:12" s="17" customFormat="1" ht="15" customHeight="1">
      <c r="A78" s="66" t="s">
        <v>56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/>
    </row>
    <row r="79" ht="1.5" customHeight="1"/>
    <row r="80" spans="1:12" ht="15" customHeight="1">
      <c r="A80" s="198" t="s">
        <v>44</v>
      </c>
      <c r="B80" s="198"/>
      <c r="C80" s="6"/>
      <c r="D80" s="6"/>
      <c r="E80" s="67">
        <f>IF(E7=0,"-",IF(E14=0,"-",(E14/E7))*100)</f>
        <v>5.27994440154932</v>
      </c>
      <c r="F80" s="53">
        <f>IF(F14=0,"-",IF(F7=0,"-",F14/F7))*100</f>
        <v>11.150545204722933</v>
      </c>
      <c r="G80" s="67">
        <f>IF(G7=0,"",IF(G14=0,"",(G14/G7))*100)</f>
        <v>2.0704606183852348</v>
      </c>
      <c r="H80" s="109">
        <f>IF(H7=0,"",IF(H14=0,"",(H14/H7))*100)</f>
        <v>7.758991119283391</v>
      </c>
      <c r="I80" s="106">
        <f>IF(I14=0,"-",IF(I7=0,"-",I14/I7))*100</f>
        <v>8.060183059247432</v>
      </c>
      <c r="J80" s="162">
        <f>IF(J14=0,"-",IF(J7=0,"-",J14/J7))*100</f>
        <v>8.668654652654304</v>
      </c>
      <c r="K80" s="53">
        <f>IF(K14=0,"-",IF(K7=0,"-",K14/K7)*100)</f>
        <v>6.920219696083342</v>
      </c>
      <c r="L80" s="53">
        <f>IF(L14=0,"-",IF(L7=0,"-",L14/L7)*100)</f>
        <v>5.721479057071679</v>
      </c>
    </row>
    <row r="81" spans="1:14" ht="15" customHeight="1">
      <c r="A81" s="198" t="s">
        <v>45</v>
      </c>
      <c r="B81" s="198"/>
      <c r="C81" s="6"/>
      <c r="D81" s="6"/>
      <c r="E81" s="67">
        <f aca="true" t="shared" si="18" ref="E81:K81">IF(E20=0,"-",IF(E7=0,"-",E20/E7)*100)</f>
        <v>3.968864231477859</v>
      </c>
      <c r="F81" s="53">
        <f t="shared" si="18"/>
        <v>9.56664201418889</v>
      </c>
      <c r="G81" s="67">
        <f>IF(G20=0,"-",IF(G7=0,"-",G20/G7)*100)</f>
        <v>0.8625630406761261</v>
      </c>
      <c r="H81" s="109">
        <f t="shared" si="18"/>
        <v>6.077466532453263</v>
      </c>
      <c r="I81" s="67">
        <f>IF(I20=0,"-",IF(I7=0,"-",I20/I7)*100)</f>
        <v>6.243154782944125</v>
      </c>
      <c r="J81" s="109">
        <f t="shared" si="18"/>
        <v>6.370229537613616</v>
      </c>
      <c r="K81" s="53">
        <f t="shared" si="18"/>
        <v>3.763560884801194</v>
      </c>
      <c r="L81" s="53">
        <f>IF(L20=0,"-",IF(L7=0,"-",L20/L7)*100)</f>
        <v>1.9000720702315916</v>
      </c>
      <c r="M81" s="13"/>
      <c r="N81" s="13"/>
    </row>
    <row r="82" spans="1:14" ht="15" customHeight="1">
      <c r="A82" s="198" t="s">
        <v>46</v>
      </c>
      <c r="B82" s="198"/>
      <c r="C82" s="7"/>
      <c r="D82" s="7"/>
      <c r="E82" s="67" t="s">
        <v>58</v>
      </c>
      <c r="F82" s="54" t="s">
        <v>58</v>
      </c>
      <c r="G82" s="67" t="s">
        <v>58</v>
      </c>
      <c r="H82" s="109" t="s">
        <v>58</v>
      </c>
      <c r="I82" s="67">
        <f>IF((I47=0),"-",(I24/((I47+J47)/2)*100))</f>
        <v>9.170450901549664</v>
      </c>
      <c r="J82" s="109">
        <f>IF((J47=0),"-",(J24/((J47+K47)/2)*100))</f>
        <v>9.206411544069734</v>
      </c>
      <c r="K82" s="53">
        <f>IF((K47=0),"-",(K24/((K47+L47)/2)*100))</f>
        <v>6.213509677541639</v>
      </c>
      <c r="L82" s="53">
        <v>7.7</v>
      </c>
      <c r="M82" s="13"/>
      <c r="N82" s="13"/>
    </row>
    <row r="83" spans="1:14" ht="15" customHeight="1">
      <c r="A83" s="198" t="s">
        <v>47</v>
      </c>
      <c r="B83" s="198"/>
      <c r="C83" s="7"/>
      <c r="D83" s="7"/>
      <c r="E83" s="67" t="s">
        <v>58</v>
      </c>
      <c r="F83" s="54" t="s">
        <v>58</v>
      </c>
      <c r="G83" s="67" t="s">
        <v>58</v>
      </c>
      <c r="H83" s="109" t="s">
        <v>58</v>
      </c>
      <c r="I83" s="67">
        <f>IF((I47=0),"-",((I17+I18)/((I47+I48+I49+I51+J47+J48+J49+J51)/2)*100))</f>
        <v>9.96534676048812</v>
      </c>
      <c r="J83" s="109">
        <f>IF((J47=0),"-",((J17+J18)/((J47+J48+J49+J51+K47+K48+K49+K51)/2)*100))</f>
        <v>10.00058775033001</v>
      </c>
      <c r="K83" s="54">
        <f>IF((K47=0),"-",((K17+K18)/((K47+K48+K49+K51+L47+L48+L49+L51)/2)*100))</f>
        <v>6.938680934425855</v>
      </c>
      <c r="L83" s="54">
        <v>6.6</v>
      </c>
      <c r="M83" s="13"/>
      <c r="N83" s="13"/>
    </row>
    <row r="84" spans="1:14" ht="15" customHeight="1">
      <c r="A84" s="198" t="s">
        <v>48</v>
      </c>
      <c r="B84" s="198"/>
      <c r="C84" s="6"/>
      <c r="D84" s="6"/>
      <c r="E84" s="71" t="s">
        <v>58</v>
      </c>
      <c r="F84" s="100" t="s">
        <v>58</v>
      </c>
      <c r="G84" s="71">
        <f aca="true" t="shared" si="19" ref="G84:L84">IF(G47=0,"-",((G47+G48)/G55*100))</f>
        <v>44.46317472142842</v>
      </c>
      <c r="H84" s="111">
        <f t="shared" si="19"/>
        <v>42.78778511127411</v>
      </c>
      <c r="I84" s="71">
        <f t="shared" si="19"/>
        <v>40.668538834455944</v>
      </c>
      <c r="J84" s="111">
        <f t="shared" si="19"/>
        <v>40.664405097237584</v>
      </c>
      <c r="K84" s="100">
        <f t="shared" si="19"/>
        <v>38.77807245254555</v>
      </c>
      <c r="L84" s="100">
        <f t="shared" si="19"/>
        <v>30.58003779618407</v>
      </c>
      <c r="M84" s="13"/>
      <c r="N84" s="13"/>
    </row>
    <row r="85" spans="1:14" ht="15" customHeight="1">
      <c r="A85" s="198" t="s">
        <v>49</v>
      </c>
      <c r="B85" s="198"/>
      <c r="C85" s="6"/>
      <c r="D85" s="6"/>
      <c r="E85" s="68" t="s">
        <v>58</v>
      </c>
      <c r="F85" s="1" t="s">
        <v>58</v>
      </c>
      <c r="G85" s="68">
        <f aca="true" t="shared" si="20" ref="G85:L85">IF((G51+G49-G43-G41-G37)=0,"-",(G51+G49-G43-G41-G37))</f>
        <v>1320.572</v>
      </c>
      <c r="H85" s="112">
        <f t="shared" si="20"/>
        <v>1622.1909999999998</v>
      </c>
      <c r="I85" s="68">
        <f t="shared" si="20"/>
        <v>1371.672</v>
      </c>
      <c r="J85" s="112">
        <f t="shared" si="20"/>
        <v>1501.0849999999998</v>
      </c>
      <c r="K85" s="1">
        <f t="shared" si="20"/>
        <v>1992.2810000000002</v>
      </c>
      <c r="L85" s="1">
        <f t="shared" si="20"/>
        <v>2931.58</v>
      </c>
      <c r="M85" s="13"/>
      <c r="N85" s="13"/>
    </row>
    <row r="86" spans="1:12" ht="15" customHeight="1">
      <c r="A86" s="198" t="s">
        <v>50</v>
      </c>
      <c r="B86" s="198"/>
      <c r="C86" s="3"/>
      <c r="D86" s="3"/>
      <c r="E86" s="69" t="s">
        <v>58</v>
      </c>
      <c r="F86" s="2" t="s">
        <v>58</v>
      </c>
      <c r="G86" s="69">
        <f aca="true" t="shared" si="21" ref="G86:L86">IF((G47=0),"-",((G51+G49)/(G47+G48)))</f>
        <v>0.6861549728004925</v>
      </c>
      <c r="H86" s="113">
        <f t="shared" si="21"/>
        <v>0.7971018774280269</v>
      </c>
      <c r="I86" s="69">
        <f t="shared" si="21"/>
        <v>0.7530720793693841</v>
      </c>
      <c r="J86" s="113">
        <f t="shared" si="21"/>
        <v>0.872536161371147</v>
      </c>
      <c r="K86" s="2">
        <f t="shared" si="21"/>
        <v>1.0945894716279594</v>
      </c>
      <c r="L86" s="2">
        <f t="shared" si="21"/>
        <v>1.69322204730505</v>
      </c>
    </row>
    <row r="87" spans="1:12" ht="15" customHeight="1">
      <c r="A87" s="200" t="s">
        <v>51</v>
      </c>
      <c r="B87" s="200"/>
      <c r="C87" s="22"/>
      <c r="D87" s="22"/>
      <c r="E87" s="70" t="s">
        <v>58</v>
      </c>
      <c r="F87" s="18" t="s">
        <v>58</v>
      </c>
      <c r="G87" s="70" t="s">
        <v>58</v>
      </c>
      <c r="H87" s="163" t="s">
        <v>58</v>
      </c>
      <c r="I87" s="70">
        <v>3523</v>
      </c>
      <c r="J87" s="163">
        <v>3759</v>
      </c>
      <c r="K87" s="18">
        <v>3604</v>
      </c>
      <c r="L87" s="18">
        <v>4115</v>
      </c>
    </row>
    <row r="88" spans="1:12" ht="15" customHeight="1">
      <c r="A88" s="5" t="s">
        <v>113</v>
      </c>
      <c r="B88" s="5"/>
      <c r="C88" s="5"/>
      <c r="D88" s="5"/>
      <c r="E88" s="5"/>
      <c r="F88" s="5"/>
      <c r="G88" s="131"/>
      <c r="H88" s="131"/>
      <c r="I88" s="5"/>
      <c r="J88" s="5"/>
      <c r="K88" s="5"/>
      <c r="L88" s="5"/>
    </row>
    <row r="89" spans="1:12" ht="15" customHeight="1">
      <c r="A89" s="5"/>
      <c r="B89" s="5"/>
      <c r="C89" s="5"/>
      <c r="D89" s="5"/>
      <c r="E89" s="5"/>
      <c r="F89" s="5"/>
      <c r="G89" s="132"/>
      <c r="H89" s="132"/>
      <c r="I89" s="5"/>
      <c r="J89" s="5"/>
      <c r="K89" s="5"/>
      <c r="L89" s="5"/>
    </row>
    <row r="90" spans="1:12" ht="15">
      <c r="A90" s="5"/>
      <c r="B90" s="5"/>
      <c r="C90" s="5"/>
      <c r="D90" s="5"/>
      <c r="E90" s="5"/>
      <c r="F90" s="5"/>
      <c r="G90" s="132"/>
      <c r="H90" s="132"/>
      <c r="I90" s="5"/>
      <c r="J90" s="5"/>
      <c r="K90" s="5"/>
      <c r="L90" s="5"/>
    </row>
    <row r="91" spans="1:12" ht="15">
      <c r="A91" s="5"/>
      <c r="B91" s="5"/>
      <c r="C91" s="5"/>
      <c r="D91" s="5"/>
      <c r="E91" s="5"/>
      <c r="F91" s="5"/>
      <c r="G91" s="45"/>
      <c r="H91" s="45"/>
      <c r="I91" s="5"/>
      <c r="J91" s="5"/>
      <c r="K91" s="5"/>
      <c r="L91" s="5"/>
    </row>
    <row r="92" spans="1:12" ht="15">
      <c r="A92" s="5"/>
      <c r="B92" s="5"/>
      <c r="C92" s="5"/>
      <c r="D92" s="5"/>
      <c r="E92" s="5"/>
      <c r="F92" s="5"/>
      <c r="G92" s="45"/>
      <c r="H92" s="45"/>
      <c r="I92" s="5"/>
      <c r="J92" s="5"/>
      <c r="K92" s="5"/>
      <c r="L92" s="5"/>
    </row>
    <row r="93" spans="1:12" ht="15">
      <c r="A93" s="21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</row>
    <row r="94" spans="1:12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</row>
    <row r="95" spans="1:12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</row>
    <row r="96" spans="1:12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</row>
    <row r="97" spans="1:12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</row>
    <row r="98" spans="1:12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</row>
    <row r="99" spans="1:12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</row>
    <row r="100" spans="1:12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</row>
    <row r="101" spans="1:12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</row>
    <row r="102" spans="1:12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</row>
  </sheetData>
  <sheetProtection/>
  <mergeCells count="21">
    <mergeCell ref="A83:B83"/>
    <mergeCell ref="A80:B80"/>
    <mergeCell ref="A84:B84"/>
    <mergeCell ref="A85:B85"/>
    <mergeCell ref="A86:B86"/>
    <mergeCell ref="A87:B87"/>
    <mergeCell ref="A68:B68"/>
    <mergeCell ref="A69:B69"/>
    <mergeCell ref="A70:B70"/>
    <mergeCell ref="A71:B71"/>
    <mergeCell ref="A82:B82"/>
    <mergeCell ref="A65:B65"/>
    <mergeCell ref="A81:B81"/>
    <mergeCell ref="A1:L1"/>
    <mergeCell ref="A61:B61"/>
    <mergeCell ref="A62:B62"/>
    <mergeCell ref="A63:B63"/>
    <mergeCell ref="A64:B64"/>
    <mergeCell ref="A67:B67"/>
    <mergeCell ref="A72:B72"/>
    <mergeCell ref="A74:B7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2" width="9.7109375" style="0" customWidth="1"/>
  </cols>
  <sheetData>
    <row r="1" spans="1:12" ht="18" customHeight="1">
      <c r="A1" s="199" t="s">
        <v>72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ht="15" customHeight="1">
      <c r="A2" s="30" t="s">
        <v>64</v>
      </c>
      <c r="B2" s="12"/>
      <c r="C2" s="12"/>
      <c r="D2" s="12"/>
      <c r="E2" s="13"/>
      <c r="F2" s="13"/>
      <c r="G2" s="44"/>
      <c r="H2" s="44"/>
      <c r="I2" s="13"/>
      <c r="J2" s="13"/>
      <c r="K2" s="14"/>
      <c r="L2" s="14"/>
    </row>
    <row r="3" spans="1:12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2008</v>
      </c>
    </row>
    <row r="4" spans="1:12" ht="12.75" customHeight="1">
      <c r="A4" s="59"/>
      <c r="B4" s="59"/>
      <c r="C4" s="60"/>
      <c r="D4" s="57"/>
      <c r="E4" s="58" t="s">
        <v>119</v>
      </c>
      <c r="F4" s="58" t="s">
        <v>119</v>
      </c>
      <c r="G4" s="58" t="s">
        <v>120</v>
      </c>
      <c r="H4" s="58" t="s">
        <v>120</v>
      </c>
      <c r="I4" s="58"/>
      <c r="J4" s="58"/>
      <c r="K4" s="58"/>
      <c r="L4" s="58"/>
    </row>
    <row r="5" spans="1:12" s="16" customFormat="1" ht="12.75" customHeight="1">
      <c r="A5" s="56" t="s">
        <v>1</v>
      </c>
      <c r="B5" s="63"/>
      <c r="C5" s="60"/>
      <c r="D5" s="60" t="s">
        <v>57</v>
      </c>
      <c r="E5" s="62"/>
      <c r="F5" s="62" t="s">
        <v>55</v>
      </c>
      <c r="G5" s="62"/>
      <c r="H5" s="62" t="s">
        <v>55</v>
      </c>
      <c r="I5" s="62" t="s">
        <v>55</v>
      </c>
      <c r="J5" s="62" t="s">
        <v>55</v>
      </c>
      <c r="K5" s="62" t="s">
        <v>55</v>
      </c>
      <c r="L5" s="62" t="s">
        <v>55</v>
      </c>
    </row>
    <row r="6" ht="1.5" customHeight="1"/>
    <row r="7" spans="1:12" ht="15" customHeight="1">
      <c r="A7" s="28" t="s">
        <v>2</v>
      </c>
      <c r="B7" s="6"/>
      <c r="C7" s="6"/>
      <c r="D7" s="6"/>
      <c r="E7" s="75">
        <v>132.20399999999998</v>
      </c>
      <c r="F7" s="52">
        <v>146.72899999999998</v>
      </c>
      <c r="G7" s="75">
        <v>310.063</v>
      </c>
      <c r="H7" s="110">
        <v>330.753</v>
      </c>
      <c r="I7" s="75">
        <v>859.437</v>
      </c>
      <c r="J7" s="110">
        <v>875.969</v>
      </c>
      <c r="K7" s="52">
        <v>858.519</v>
      </c>
      <c r="L7" s="52">
        <v>905.6610000000001</v>
      </c>
    </row>
    <row r="8" spans="1:12" ht="15" customHeight="1">
      <c r="A8" s="28" t="s">
        <v>3</v>
      </c>
      <c r="B8" s="3"/>
      <c r="C8" s="3"/>
      <c r="D8" s="3"/>
      <c r="E8" s="74">
        <v>-160.361</v>
      </c>
      <c r="F8" s="47">
        <v>-152.849</v>
      </c>
      <c r="G8" s="74">
        <v>-349.21000000000004</v>
      </c>
      <c r="H8" s="153">
        <v>-321.93899999999996</v>
      </c>
      <c r="I8" s="74">
        <v>-845.334</v>
      </c>
      <c r="J8" s="153">
        <v>-755.711</v>
      </c>
      <c r="K8" s="47">
        <v>-744.559</v>
      </c>
      <c r="L8" s="47">
        <v>-819.912</v>
      </c>
    </row>
    <row r="9" spans="1:12" ht="15" customHeight="1">
      <c r="A9" s="28" t="s">
        <v>4</v>
      </c>
      <c r="B9" s="3"/>
      <c r="C9" s="3"/>
      <c r="D9" s="3"/>
      <c r="E9" s="74">
        <v>2.0170000000000003</v>
      </c>
      <c r="F9" s="47">
        <v>2.0180000000000002</v>
      </c>
      <c r="G9" s="74">
        <v>3.923</v>
      </c>
      <c r="H9" s="153">
        <v>3.555</v>
      </c>
      <c r="I9" s="74">
        <v>6.666</v>
      </c>
      <c r="J9" s="153">
        <v>9.175</v>
      </c>
      <c r="K9" s="47">
        <v>8.058</v>
      </c>
      <c r="L9" s="47"/>
    </row>
    <row r="10" spans="1:12" ht="15" customHeight="1">
      <c r="A10" s="28" t="s">
        <v>5</v>
      </c>
      <c r="B10" s="3"/>
      <c r="C10" s="3"/>
      <c r="D10" s="3"/>
      <c r="E10" s="74"/>
      <c r="F10" s="47"/>
      <c r="G10" s="74"/>
      <c r="H10" s="153"/>
      <c r="I10" s="74"/>
      <c r="J10" s="153"/>
      <c r="K10" s="47"/>
      <c r="L10" s="47"/>
    </row>
    <row r="11" spans="1:12" ht="15" customHeight="1">
      <c r="A11" s="29" t="s">
        <v>6</v>
      </c>
      <c r="B11" s="22"/>
      <c r="C11" s="22"/>
      <c r="D11" s="22"/>
      <c r="E11" s="73"/>
      <c r="F11" s="49"/>
      <c r="G11" s="73"/>
      <c r="H11" s="152"/>
      <c r="I11" s="73"/>
      <c r="J11" s="152"/>
      <c r="K11" s="49"/>
      <c r="L11" s="49"/>
    </row>
    <row r="12" spans="1:12" ht="15" customHeight="1">
      <c r="A12" s="10" t="s">
        <v>7</v>
      </c>
      <c r="B12" s="10"/>
      <c r="C12" s="10"/>
      <c r="D12" s="10"/>
      <c r="E12" s="75">
        <f>SUM(E7:E11)</f>
        <v>-26.14000000000001</v>
      </c>
      <c r="F12" s="52">
        <f aca="true" t="shared" si="0" ref="F12:L12">SUM(F7:F11)</f>
        <v>-4.102000000000004</v>
      </c>
      <c r="G12" s="75">
        <f>SUM(G7:G11)</f>
        <v>-35.224000000000046</v>
      </c>
      <c r="H12" s="110">
        <f>SUM(H7:H11)</f>
        <v>12.369000000000021</v>
      </c>
      <c r="I12" s="75">
        <f>SUM(I7:I11)</f>
        <v>20.769000000000066</v>
      </c>
      <c r="J12" s="110">
        <f>SUM(J7:J11)</f>
        <v>129.43300000000005</v>
      </c>
      <c r="K12" s="52">
        <f t="shared" si="0"/>
        <v>122.01800000000003</v>
      </c>
      <c r="L12" s="52">
        <f t="shared" si="0"/>
        <v>85.74900000000002</v>
      </c>
    </row>
    <row r="13" spans="1:12" ht="15" customHeight="1">
      <c r="A13" s="29" t="s">
        <v>73</v>
      </c>
      <c r="B13" s="22"/>
      <c r="C13" s="22"/>
      <c r="D13" s="22"/>
      <c r="E13" s="73">
        <v>-12.687999999999999</v>
      </c>
      <c r="F13" s="49">
        <v>-12.377</v>
      </c>
      <c r="G13" s="73">
        <v>-25.122</v>
      </c>
      <c r="H13" s="152">
        <v>-24.661</v>
      </c>
      <c r="I13" s="73">
        <v>-49.528000000000006</v>
      </c>
      <c r="J13" s="152">
        <v>-48.443</v>
      </c>
      <c r="K13" s="49">
        <v>-48.814</v>
      </c>
      <c r="L13" s="49">
        <v>-46.855000000000004</v>
      </c>
    </row>
    <row r="14" spans="1:12" ht="15" customHeight="1">
      <c r="A14" s="10" t="s">
        <v>8</v>
      </c>
      <c r="B14" s="10"/>
      <c r="C14" s="10"/>
      <c r="D14" s="10"/>
      <c r="E14" s="75">
        <f>SUM(E12:E13)</f>
        <v>-38.82800000000001</v>
      </c>
      <c r="F14" s="52">
        <f aca="true" t="shared" si="1" ref="F14:L14">SUM(F12:F13)</f>
        <v>-16.479000000000006</v>
      </c>
      <c r="G14" s="75">
        <f>SUM(G12:G13)</f>
        <v>-60.346000000000046</v>
      </c>
      <c r="H14" s="110">
        <f>SUM(H12:H13)</f>
        <v>-12.29199999999998</v>
      </c>
      <c r="I14" s="75">
        <f>SUM(I12:I13)</f>
        <v>-28.75899999999994</v>
      </c>
      <c r="J14" s="110">
        <f>SUM(J12:J13)</f>
        <v>80.99000000000005</v>
      </c>
      <c r="K14" s="52">
        <f t="shared" si="1"/>
        <v>73.20400000000004</v>
      </c>
      <c r="L14" s="52">
        <f t="shared" si="1"/>
        <v>38.89400000000002</v>
      </c>
    </row>
    <row r="15" spans="1:12" ht="15" customHeight="1">
      <c r="A15" s="28" t="s">
        <v>9</v>
      </c>
      <c r="B15" s="4"/>
      <c r="C15" s="4"/>
      <c r="D15" s="4"/>
      <c r="E15" s="74"/>
      <c r="F15" s="47"/>
      <c r="G15" s="74"/>
      <c r="H15" s="153"/>
      <c r="I15" s="74"/>
      <c r="J15" s="153"/>
      <c r="K15" s="47"/>
      <c r="L15" s="47"/>
    </row>
    <row r="16" spans="1:12" ht="15" customHeight="1">
      <c r="A16" s="29" t="s">
        <v>10</v>
      </c>
      <c r="B16" s="22"/>
      <c r="C16" s="22"/>
      <c r="D16" s="22"/>
      <c r="E16" s="73"/>
      <c r="F16" s="49"/>
      <c r="G16" s="73"/>
      <c r="H16" s="152"/>
      <c r="I16" s="73"/>
      <c r="J16" s="152"/>
      <c r="K16" s="49"/>
      <c r="L16" s="49"/>
    </row>
    <row r="17" spans="1:12" ht="15" customHeight="1">
      <c r="A17" s="10" t="s">
        <v>11</v>
      </c>
      <c r="B17" s="10"/>
      <c r="C17" s="10"/>
      <c r="D17" s="10"/>
      <c r="E17" s="75">
        <f>SUM(E14:E16)</f>
        <v>-38.82800000000001</v>
      </c>
      <c r="F17" s="52">
        <f aca="true" t="shared" si="2" ref="F17:L17">SUM(F14:F16)</f>
        <v>-16.479000000000006</v>
      </c>
      <c r="G17" s="75">
        <f>SUM(G14:G16)</f>
        <v>-60.346000000000046</v>
      </c>
      <c r="H17" s="110">
        <f>SUM(H14:H16)</f>
        <v>-12.29199999999998</v>
      </c>
      <c r="I17" s="75">
        <f>SUM(I14:I16)</f>
        <v>-28.75899999999994</v>
      </c>
      <c r="J17" s="110">
        <f>SUM(J14:J16)</f>
        <v>80.99000000000005</v>
      </c>
      <c r="K17" s="52">
        <f t="shared" si="2"/>
        <v>73.20400000000004</v>
      </c>
      <c r="L17" s="52">
        <f t="shared" si="2"/>
        <v>38.89400000000002</v>
      </c>
    </row>
    <row r="18" spans="1:12" ht="15" customHeight="1">
      <c r="A18" s="28" t="s">
        <v>12</v>
      </c>
      <c r="B18" s="3"/>
      <c r="C18" s="3"/>
      <c r="D18" s="3"/>
      <c r="E18" s="74">
        <v>-0.7580000000000009</v>
      </c>
      <c r="F18" s="47">
        <v>0.8830000000000005</v>
      </c>
      <c r="G18" s="74">
        <v>4.618</v>
      </c>
      <c r="H18" s="153">
        <v>5.508000000000001</v>
      </c>
      <c r="I18" s="74">
        <v>12.440000000000001</v>
      </c>
      <c r="J18" s="153">
        <v>14.517</v>
      </c>
      <c r="K18" s="47">
        <v>88.56500000000001</v>
      </c>
      <c r="L18" s="47">
        <v>13.364</v>
      </c>
    </row>
    <row r="19" spans="1:12" ht="15" customHeight="1">
      <c r="A19" s="29" t="s">
        <v>13</v>
      </c>
      <c r="B19" s="22"/>
      <c r="C19" s="22"/>
      <c r="D19" s="22"/>
      <c r="E19" s="73">
        <v>-7.481000000000002</v>
      </c>
      <c r="F19" s="49">
        <v>-7.996000000000001</v>
      </c>
      <c r="G19" s="73">
        <v>-16.84</v>
      </c>
      <c r="H19" s="152">
        <v>-15.103</v>
      </c>
      <c r="I19" s="73">
        <v>-41.010000000000005</v>
      </c>
      <c r="J19" s="152">
        <v>-38.951</v>
      </c>
      <c r="K19" s="49">
        <v>-69.82600000000001</v>
      </c>
      <c r="L19" s="49">
        <v>-71.127</v>
      </c>
    </row>
    <row r="20" spans="1:12" ht="15" customHeight="1">
      <c r="A20" s="10" t="s">
        <v>14</v>
      </c>
      <c r="B20" s="10"/>
      <c r="C20" s="10"/>
      <c r="D20" s="10"/>
      <c r="E20" s="75">
        <f>SUM(E17:E19)</f>
        <v>-47.067000000000014</v>
      </c>
      <c r="F20" s="52">
        <f aca="true" t="shared" si="3" ref="F20:L20">SUM(F17:F19)</f>
        <v>-23.592000000000006</v>
      </c>
      <c r="G20" s="75">
        <f>SUM(G17:G19)</f>
        <v>-72.56800000000004</v>
      </c>
      <c r="H20" s="110">
        <f>SUM(H17:H19)</f>
        <v>-21.88699999999998</v>
      </c>
      <c r="I20" s="75">
        <f>SUM(I17:I19)</f>
        <v>-57.328999999999944</v>
      </c>
      <c r="J20" s="110">
        <f>SUM(J17:J19)</f>
        <v>56.55600000000005</v>
      </c>
      <c r="K20" s="52">
        <f t="shared" si="3"/>
        <v>91.94300000000005</v>
      </c>
      <c r="L20" s="52">
        <f t="shared" si="3"/>
        <v>-18.86899999999997</v>
      </c>
    </row>
    <row r="21" spans="1:12" ht="15" customHeight="1">
      <c r="A21" s="28" t="s">
        <v>15</v>
      </c>
      <c r="B21" s="3"/>
      <c r="C21" s="3"/>
      <c r="D21" s="3"/>
      <c r="E21" s="74">
        <v>12.591999999999999</v>
      </c>
      <c r="F21" s="47">
        <v>8.917000000000002</v>
      </c>
      <c r="G21" s="74">
        <v>21.489</v>
      </c>
      <c r="H21" s="153">
        <v>11.167000000000002</v>
      </c>
      <c r="I21" s="74">
        <v>0.20800000000000018</v>
      </c>
      <c r="J21" s="153">
        <v>-6.3950000000000005</v>
      </c>
      <c r="K21" s="47">
        <v>-16.925</v>
      </c>
      <c r="L21" s="47">
        <v>13.727</v>
      </c>
    </row>
    <row r="22" spans="1:12" ht="15" customHeight="1">
      <c r="A22" s="29" t="s">
        <v>16</v>
      </c>
      <c r="B22" s="24"/>
      <c r="C22" s="24"/>
      <c r="D22" s="24"/>
      <c r="E22" s="73"/>
      <c r="F22" s="49"/>
      <c r="G22" s="73"/>
      <c r="H22" s="152"/>
      <c r="I22" s="73"/>
      <c r="J22" s="152"/>
      <c r="K22" s="49"/>
      <c r="L22" s="49"/>
    </row>
    <row r="23" spans="1:12" ht="15" customHeight="1">
      <c r="A23" s="32" t="s">
        <v>90</v>
      </c>
      <c r="B23" s="11"/>
      <c r="C23" s="11"/>
      <c r="D23" s="11"/>
      <c r="E23" s="75">
        <f>SUM(E20:E22)</f>
        <v>-34.475000000000016</v>
      </c>
      <c r="F23" s="52">
        <f aca="true" t="shared" si="4" ref="F23:L23">SUM(F20:F22)</f>
        <v>-14.675000000000004</v>
      </c>
      <c r="G23" s="75">
        <f>SUM(G20:G22)</f>
        <v>-51.079000000000036</v>
      </c>
      <c r="H23" s="110">
        <f>SUM(H20:H22)</f>
        <v>-10.719999999999978</v>
      </c>
      <c r="I23" s="75">
        <f>SUM(I20:I22)</f>
        <v>-57.120999999999945</v>
      </c>
      <c r="J23" s="110">
        <f>SUM(J20:J22)</f>
        <v>50.161000000000044</v>
      </c>
      <c r="K23" s="52">
        <f t="shared" si="4"/>
        <v>75.01800000000006</v>
      </c>
      <c r="L23" s="52">
        <f t="shared" si="4"/>
        <v>-5.141999999999971</v>
      </c>
    </row>
    <row r="24" spans="1:12" ht="15" customHeight="1">
      <c r="A24" s="28" t="s">
        <v>81</v>
      </c>
      <c r="B24" s="3"/>
      <c r="C24" s="3"/>
      <c r="D24" s="3"/>
      <c r="E24" s="74">
        <f aca="true" t="shared" si="5" ref="E24:L24">E23-E25</f>
        <v>-34.475000000000016</v>
      </c>
      <c r="F24" s="47">
        <f t="shared" si="5"/>
        <v>-14.675000000000004</v>
      </c>
      <c r="G24" s="74">
        <f t="shared" si="5"/>
        <v>-51.079000000000036</v>
      </c>
      <c r="H24" s="153">
        <f t="shared" si="5"/>
        <v>-10.719999999999978</v>
      </c>
      <c r="I24" s="74">
        <f>I23-I25</f>
        <v>-57.120999999999945</v>
      </c>
      <c r="J24" s="153">
        <f>J23-J25</f>
        <v>50.161000000000044</v>
      </c>
      <c r="K24" s="47">
        <f t="shared" si="5"/>
        <v>75.01800000000006</v>
      </c>
      <c r="L24" s="47">
        <f t="shared" si="5"/>
        <v>-5.141999999999971</v>
      </c>
    </row>
    <row r="25" spans="1:12" ht="15" customHeight="1">
      <c r="A25" s="28" t="s">
        <v>88</v>
      </c>
      <c r="B25" s="3"/>
      <c r="C25" s="3"/>
      <c r="D25" s="3"/>
      <c r="E25" s="74"/>
      <c r="F25" s="47"/>
      <c r="G25" s="74"/>
      <c r="H25" s="153"/>
      <c r="I25" s="74"/>
      <c r="J25" s="153"/>
      <c r="K25" s="47"/>
      <c r="L25" s="47"/>
    </row>
    <row r="26" spans="1:12" ht="10.5" customHeight="1">
      <c r="A26" s="3"/>
      <c r="B26" s="3"/>
      <c r="C26" s="3"/>
      <c r="D26" s="3"/>
      <c r="E26" s="74"/>
      <c r="F26" s="47"/>
      <c r="G26" s="74"/>
      <c r="H26" s="153"/>
      <c r="I26" s="74"/>
      <c r="J26" s="47"/>
      <c r="K26" s="47"/>
      <c r="L26" s="47"/>
    </row>
    <row r="27" spans="1:12" ht="15" customHeight="1">
      <c r="A27" s="178" t="s">
        <v>107</v>
      </c>
      <c r="B27" s="179"/>
      <c r="C27" s="179"/>
      <c r="D27" s="179"/>
      <c r="E27" s="180"/>
      <c r="F27" s="181"/>
      <c r="G27" s="180"/>
      <c r="H27" s="182"/>
      <c r="I27" s="180">
        <v>-24</v>
      </c>
      <c r="J27" s="181">
        <v>14</v>
      </c>
      <c r="K27" s="181"/>
      <c r="L27" s="181">
        <v>-9</v>
      </c>
    </row>
    <row r="28" spans="1:12" ht="15" customHeight="1">
      <c r="A28" s="183" t="s">
        <v>108</v>
      </c>
      <c r="B28" s="184"/>
      <c r="C28" s="184"/>
      <c r="D28" s="184"/>
      <c r="E28" s="185">
        <f>E14-E27</f>
        <v>-38.82800000000001</v>
      </c>
      <c r="F28" s="186">
        <f aca="true" t="shared" si="6" ref="F28:L28">F14-F27</f>
        <v>-16.479000000000006</v>
      </c>
      <c r="G28" s="185">
        <f t="shared" si="6"/>
        <v>-60.346000000000046</v>
      </c>
      <c r="H28" s="187">
        <f t="shared" si="6"/>
        <v>-12.29199999999998</v>
      </c>
      <c r="I28" s="185">
        <f t="shared" si="6"/>
        <v>-4.75899999999994</v>
      </c>
      <c r="J28" s="186">
        <f t="shared" si="6"/>
        <v>66.99000000000005</v>
      </c>
      <c r="K28" s="186">
        <f t="shared" si="6"/>
        <v>73.20400000000004</v>
      </c>
      <c r="L28" s="186">
        <f t="shared" si="6"/>
        <v>47.89400000000002</v>
      </c>
    </row>
    <row r="29" spans="1:12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</row>
    <row r="30" spans="1:12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L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2008</v>
      </c>
    </row>
    <row r="31" spans="1:12" ht="12.75" customHeight="1">
      <c r="A31" s="59"/>
      <c r="B31" s="59"/>
      <c r="C31" s="60"/>
      <c r="D31" s="57"/>
      <c r="E31" s="78" t="str">
        <f>E$4</f>
        <v>Q2</v>
      </c>
      <c r="F31" s="78" t="str">
        <f>F$4</f>
        <v>Q2</v>
      </c>
      <c r="G31" s="78" t="str">
        <f>G$4</f>
        <v>Q1-2</v>
      </c>
      <c r="H31" s="78" t="str">
        <f>H$4</f>
        <v>Q1-2</v>
      </c>
      <c r="I31" s="78">
        <f>IF(I$4="","",I$4)</f>
      </c>
      <c r="J31" s="78"/>
      <c r="K31" s="78"/>
      <c r="L31" s="78"/>
    </row>
    <row r="32" spans="1:12" s="17" customFormat="1" ht="15" customHeight="1">
      <c r="A32" s="56" t="s">
        <v>79</v>
      </c>
      <c r="B32" s="65"/>
      <c r="C32" s="60"/>
      <c r="D32" s="60"/>
      <c r="E32" s="79"/>
      <c r="F32" s="79"/>
      <c r="G32" s="79"/>
      <c r="H32" s="79"/>
      <c r="I32" s="79"/>
      <c r="J32" s="79"/>
      <c r="K32" s="79"/>
      <c r="L32" s="79"/>
    </row>
    <row r="33" spans="5:12" ht="1.5" customHeight="1">
      <c r="E33" s="38"/>
      <c r="F33" s="38"/>
      <c r="G33" s="80"/>
      <c r="H33" s="80"/>
      <c r="I33" s="38"/>
      <c r="J33" s="38"/>
      <c r="K33" s="38"/>
      <c r="L33" s="38"/>
    </row>
    <row r="34" spans="1:12" ht="15" customHeight="1">
      <c r="A34" s="28" t="s">
        <v>17</v>
      </c>
      <c r="B34" s="7"/>
      <c r="C34" s="7"/>
      <c r="D34" s="7"/>
      <c r="E34" s="74"/>
      <c r="F34" s="47"/>
      <c r="G34" s="74">
        <v>469.422</v>
      </c>
      <c r="H34" s="153">
        <v>471.709</v>
      </c>
      <c r="I34" s="74">
        <v>470.835</v>
      </c>
      <c r="J34" s="153">
        <v>472.048</v>
      </c>
      <c r="K34" s="47">
        <v>475.30400000000003</v>
      </c>
      <c r="L34" s="47">
        <v>487.83200000000005</v>
      </c>
    </row>
    <row r="35" spans="1:12" ht="15" customHeight="1">
      <c r="A35" s="28" t="s">
        <v>18</v>
      </c>
      <c r="B35" s="6"/>
      <c r="C35" s="6"/>
      <c r="D35" s="6"/>
      <c r="E35" s="74"/>
      <c r="F35" s="47"/>
      <c r="G35" s="74">
        <v>205.002</v>
      </c>
      <c r="H35" s="153">
        <v>204.907</v>
      </c>
      <c r="I35" s="74">
        <v>205.014</v>
      </c>
      <c r="J35" s="153">
        <v>204.69799999999998</v>
      </c>
      <c r="K35" s="47">
        <v>203.11</v>
      </c>
      <c r="L35" s="47">
        <v>203.15200000000002</v>
      </c>
    </row>
    <row r="36" spans="1:12" ht="15" customHeight="1">
      <c r="A36" s="28" t="s">
        <v>82</v>
      </c>
      <c r="B36" s="6"/>
      <c r="C36" s="6"/>
      <c r="D36" s="6"/>
      <c r="E36" s="74"/>
      <c r="F36" s="47"/>
      <c r="G36" s="74">
        <v>223.50600000000003</v>
      </c>
      <c r="H36" s="153">
        <v>231.88199999999995</v>
      </c>
      <c r="I36" s="74">
        <v>224.25699999999998</v>
      </c>
      <c r="J36" s="153">
        <v>225.62300000000002</v>
      </c>
      <c r="K36" s="47">
        <v>230.161</v>
      </c>
      <c r="L36" s="47">
        <v>254.26699999999997</v>
      </c>
    </row>
    <row r="37" spans="1:12" ht="15" customHeight="1">
      <c r="A37" s="28" t="s">
        <v>19</v>
      </c>
      <c r="B37" s="6"/>
      <c r="C37" s="6"/>
      <c r="D37" s="6"/>
      <c r="E37" s="74"/>
      <c r="F37" s="47"/>
      <c r="G37" s="74"/>
      <c r="H37" s="153"/>
      <c r="I37" s="74"/>
      <c r="J37" s="153"/>
      <c r="K37" s="47"/>
      <c r="L37" s="47"/>
    </row>
    <row r="38" spans="1:12" ht="15" customHeight="1">
      <c r="A38" s="29" t="s">
        <v>20</v>
      </c>
      <c r="B38" s="22"/>
      <c r="C38" s="22"/>
      <c r="D38" s="22"/>
      <c r="E38" s="73"/>
      <c r="F38" s="49"/>
      <c r="G38" s="73">
        <v>32.243</v>
      </c>
      <c r="H38" s="152">
        <v>10.193</v>
      </c>
      <c r="I38" s="73">
        <v>17.421</v>
      </c>
      <c r="J38" s="152">
        <v>5.694</v>
      </c>
      <c r="K38" s="49">
        <v>4.317</v>
      </c>
      <c r="L38" s="49">
        <v>3.5970000000000004</v>
      </c>
    </row>
    <row r="39" spans="1:12" ht="15" customHeight="1">
      <c r="A39" s="30" t="s">
        <v>21</v>
      </c>
      <c r="B39" s="10"/>
      <c r="C39" s="10"/>
      <c r="D39" s="10"/>
      <c r="E39" s="102">
        <v>0</v>
      </c>
      <c r="F39" s="103">
        <v>0</v>
      </c>
      <c r="G39" s="102">
        <f aca="true" t="shared" si="8" ref="G39:L39">SUM(G34:G38)</f>
        <v>930.1730000000001</v>
      </c>
      <c r="H39" s="137">
        <f t="shared" si="8"/>
        <v>918.6909999999999</v>
      </c>
      <c r="I39" s="75">
        <f t="shared" si="8"/>
        <v>917.5269999999999</v>
      </c>
      <c r="J39" s="110">
        <f t="shared" si="8"/>
        <v>908.063</v>
      </c>
      <c r="K39" s="52">
        <f t="shared" si="8"/>
        <v>912.892</v>
      </c>
      <c r="L39" s="52">
        <f t="shared" si="8"/>
        <v>948.848</v>
      </c>
    </row>
    <row r="40" spans="1:12" ht="15" customHeight="1">
      <c r="A40" s="28" t="s">
        <v>22</v>
      </c>
      <c r="B40" s="3"/>
      <c r="C40" s="3"/>
      <c r="D40" s="3"/>
      <c r="E40" s="74"/>
      <c r="F40" s="47"/>
      <c r="G40" s="74">
        <v>182.152</v>
      </c>
      <c r="H40" s="153">
        <v>275.523</v>
      </c>
      <c r="I40" s="74">
        <v>174.091</v>
      </c>
      <c r="J40" s="153">
        <v>180.493</v>
      </c>
      <c r="K40" s="47">
        <v>177.421</v>
      </c>
      <c r="L40" s="47">
        <v>202.139</v>
      </c>
    </row>
    <row r="41" spans="1:12" ht="15" customHeight="1">
      <c r="A41" s="28" t="s">
        <v>23</v>
      </c>
      <c r="B41" s="3"/>
      <c r="C41" s="3"/>
      <c r="D41" s="3"/>
      <c r="E41" s="74"/>
      <c r="F41" s="47"/>
      <c r="G41" s="74"/>
      <c r="H41" s="153"/>
      <c r="I41" s="74"/>
      <c r="J41" s="153"/>
      <c r="K41" s="47"/>
      <c r="L41" s="47"/>
    </row>
    <row r="42" spans="1:12" ht="15" customHeight="1">
      <c r="A42" s="28" t="s">
        <v>24</v>
      </c>
      <c r="B42" s="3"/>
      <c r="C42" s="3"/>
      <c r="D42" s="3"/>
      <c r="E42" s="74"/>
      <c r="F42" s="47"/>
      <c r="G42" s="74">
        <v>121.465</v>
      </c>
      <c r="H42" s="153">
        <v>131.92</v>
      </c>
      <c r="I42" s="74">
        <v>119.627</v>
      </c>
      <c r="J42" s="153">
        <v>140.73000000000002</v>
      </c>
      <c r="K42" s="47">
        <v>139.684</v>
      </c>
      <c r="L42" s="47">
        <v>171.194</v>
      </c>
    </row>
    <row r="43" spans="1:12" ht="15" customHeight="1">
      <c r="A43" s="28" t="s">
        <v>25</v>
      </c>
      <c r="B43" s="3"/>
      <c r="C43" s="3"/>
      <c r="D43" s="3"/>
      <c r="E43" s="74"/>
      <c r="F43" s="47"/>
      <c r="G43" s="74"/>
      <c r="H43" s="153"/>
      <c r="I43" s="74"/>
      <c r="J43" s="153"/>
      <c r="K43" s="47"/>
      <c r="L43" s="47">
        <v>1.8840000000000001</v>
      </c>
    </row>
    <row r="44" spans="1:12" ht="15" customHeight="1">
      <c r="A44" s="29" t="s">
        <v>26</v>
      </c>
      <c r="B44" s="22"/>
      <c r="C44" s="22"/>
      <c r="D44" s="22"/>
      <c r="E44" s="73"/>
      <c r="F44" s="49"/>
      <c r="G44" s="73"/>
      <c r="H44" s="152"/>
      <c r="I44" s="73"/>
      <c r="J44" s="152"/>
      <c r="K44" s="49"/>
      <c r="L44" s="49"/>
    </row>
    <row r="45" spans="1:12" ht="15" customHeight="1">
      <c r="A45" s="31" t="s">
        <v>27</v>
      </c>
      <c r="B45" s="19"/>
      <c r="C45" s="19"/>
      <c r="D45" s="19"/>
      <c r="E45" s="104">
        <v>0</v>
      </c>
      <c r="F45" s="105">
        <v>0</v>
      </c>
      <c r="G45" s="104">
        <f aca="true" t="shared" si="9" ref="G45:L45">SUM(G40:G44)</f>
        <v>303.61699999999996</v>
      </c>
      <c r="H45" s="138">
        <f t="shared" si="9"/>
        <v>407.443</v>
      </c>
      <c r="I45" s="81">
        <f t="shared" si="9"/>
        <v>293.718</v>
      </c>
      <c r="J45" s="124">
        <f t="shared" si="9"/>
        <v>321.223</v>
      </c>
      <c r="K45" s="82">
        <f t="shared" si="9"/>
        <v>317.105</v>
      </c>
      <c r="L45" s="82">
        <f t="shared" si="9"/>
        <v>375.217</v>
      </c>
    </row>
    <row r="46" spans="1:12" ht="15" customHeight="1">
      <c r="A46" s="30" t="s">
        <v>59</v>
      </c>
      <c r="B46" s="9"/>
      <c r="C46" s="9"/>
      <c r="D46" s="9"/>
      <c r="E46" s="102">
        <v>0</v>
      </c>
      <c r="F46" s="103">
        <v>0</v>
      </c>
      <c r="G46" s="102">
        <f>G45+G39</f>
        <v>1233.79</v>
      </c>
      <c r="H46" s="137">
        <f>H45+H39</f>
        <v>1326.134</v>
      </c>
      <c r="I46" s="75">
        <f>I39+I45</f>
        <v>1211.245</v>
      </c>
      <c r="J46" s="110">
        <f>J39+J45</f>
        <v>1229.286</v>
      </c>
      <c r="K46" s="52">
        <f>K39+K45</f>
        <v>1229.997</v>
      </c>
      <c r="L46" s="52">
        <f>L39+L45</f>
        <v>1324.065</v>
      </c>
    </row>
    <row r="47" spans="1:12" ht="15" customHeight="1">
      <c r="A47" s="28" t="s">
        <v>83</v>
      </c>
      <c r="B47" s="3"/>
      <c r="C47" s="3"/>
      <c r="D47" s="3"/>
      <c r="E47" s="74"/>
      <c r="F47" s="47"/>
      <c r="G47" s="74">
        <v>509.56899999999996</v>
      </c>
      <c r="H47" s="153">
        <v>521.103</v>
      </c>
      <c r="I47" s="74">
        <v>474.674</v>
      </c>
      <c r="J47" s="153">
        <v>533.39</v>
      </c>
      <c r="K47" s="47">
        <v>486.92600000000004</v>
      </c>
      <c r="L47" s="47">
        <v>349.343</v>
      </c>
    </row>
    <row r="48" spans="1:12" ht="15" customHeight="1">
      <c r="A48" s="28" t="s">
        <v>89</v>
      </c>
      <c r="B48" s="3"/>
      <c r="C48" s="3"/>
      <c r="D48" s="3"/>
      <c r="E48" s="74"/>
      <c r="F48" s="47"/>
      <c r="G48" s="74"/>
      <c r="H48" s="153"/>
      <c r="I48" s="74"/>
      <c r="J48" s="153"/>
      <c r="K48" s="47"/>
      <c r="L48" s="47"/>
    </row>
    <row r="49" spans="1:12" ht="15" customHeight="1">
      <c r="A49" s="28" t="s">
        <v>77</v>
      </c>
      <c r="B49" s="3"/>
      <c r="C49" s="3"/>
      <c r="D49" s="3"/>
      <c r="E49" s="74"/>
      <c r="F49" s="47"/>
      <c r="G49" s="74">
        <v>14.944</v>
      </c>
      <c r="H49" s="153">
        <v>15.988</v>
      </c>
      <c r="I49" s="74">
        <v>15.795</v>
      </c>
      <c r="J49" s="153">
        <v>16.583000000000002</v>
      </c>
      <c r="K49" s="47">
        <v>38.289</v>
      </c>
      <c r="L49" s="47">
        <v>40.331</v>
      </c>
    </row>
    <row r="50" spans="1:12" ht="15" customHeight="1">
      <c r="A50" s="28" t="s">
        <v>29</v>
      </c>
      <c r="B50" s="3"/>
      <c r="C50" s="3"/>
      <c r="D50" s="3"/>
      <c r="E50" s="74"/>
      <c r="F50" s="47"/>
      <c r="G50" s="74">
        <v>67.221</v>
      </c>
      <c r="H50" s="153">
        <v>74.282</v>
      </c>
      <c r="I50" s="74">
        <v>76.55000000000001</v>
      </c>
      <c r="J50" s="153">
        <v>87.654</v>
      </c>
      <c r="K50" s="47">
        <v>93.73400000000001</v>
      </c>
      <c r="L50" s="47">
        <v>86.818</v>
      </c>
    </row>
    <row r="51" spans="1:12" ht="15" customHeight="1">
      <c r="A51" s="28" t="s">
        <v>30</v>
      </c>
      <c r="B51" s="3"/>
      <c r="C51" s="3"/>
      <c r="D51" s="3"/>
      <c r="E51" s="74"/>
      <c r="F51" s="47"/>
      <c r="G51" s="74">
        <v>528.8389999999999</v>
      </c>
      <c r="H51" s="153">
        <v>590.178</v>
      </c>
      <c r="I51" s="74">
        <v>524.041</v>
      </c>
      <c r="J51" s="153">
        <v>457.544</v>
      </c>
      <c r="K51" s="47">
        <v>482.50300000000004</v>
      </c>
      <c r="L51" s="47">
        <v>622.009</v>
      </c>
    </row>
    <row r="52" spans="1:12" ht="15" customHeight="1">
      <c r="A52" s="28" t="s">
        <v>31</v>
      </c>
      <c r="B52" s="3"/>
      <c r="C52" s="3"/>
      <c r="D52" s="3"/>
      <c r="E52" s="74"/>
      <c r="F52" s="47"/>
      <c r="G52" s="74">
        <v>112.583</v>
      </c>
      <c r="H52" s="153">
        <v>123.721</v>
      </c>
      <c r="I52" s="74">
        <v>119.55100000000002</v>
      </c>
      <c r="J52" s="153">
        <v>133.538</v>
      </c>
      <c r="K52" s="47">
        <v>127.96800000000002</v>
      </c>
      <c r="L52" s="47">
        <v>225.56400000000002</v>
      </c>
    </row>
    <row r="53" spans="1:12" ht="15" customHeight="1">
      <c r="A53" s="28" t="s">
        <v>32</v>
      </c>
      <c r="B53" s="3"/>
      <c r="C53" s="3"/>
      <c r="D53" s="3"/>
      <c r="E53" s="74"/>
      <c r="F53" s="47"/>
      <c r="G53" s="74">
        <v>0.634</v>
      </c>
      <c r="H53" s="153">
        <v>0.862</v>
      </c>
      <c r="I53" s="74">
        <v>0.634</v>
      </c>
      <c r="J53" s="153">
        <v>0.5770000000000001</v>
      </c>
      <c r="K53" s="47">
        <v>0.5770000000000001</v>
      </c>
      <c r="L53" s="47"/>
    </row>
    <row r="54" spans="1:12" ht="15" customHeight="1">
      <c r="A54" s="29" t="s">
        <v>84</v>
      </c>
      <c r="B54" s="22"/>
      <c r="C54" s="22"/>
      <c r="D54" s="22"/>
      <c r="E54" s="73"/>
      <c r="F54" s="49"/>
      <c r="G54" s="73"/>
      <c r="H54" s="152"/>
      <c r="I54" s="73"/>
      <c r="J54" s="152"/>
      <c r="K54" s="49"/>
      <c r="L54" s="49"/>
    </row>
    <row r="55" spans="1:12" ht="15" customHeight="1">
      <c r="A55" s="30" t="s">
        <v>76</v>
      </c>
      <c r="B55" s="9"/>
      <c r="C55" s="9"/>
      <c r="D55" s="9"/>
      <c r="E55" s="102">
        <v>0</v>
      </c>
      <c r="F55" s="103">
        <v>0</v>
      </c>
      <c r="G55" s="102">
        <f aca="true" t="shared" si="10" ref="G55:L55">SUM(G47:G54)</f>
        <v>1233.79</v>
      </c>
      <c r="H55" s="137">
        <f t="shared" si="10"/>
        <v>1326.134</v>
      </c>
      <c r="I55" s="75">
        <f t="shared" si="10"/>
        <v>1211.245</v>
      </c>
      <c r="J55" s="110">
        <f t="shared" si="10"/>
        <v>1229.2859999999998</v>
      </c>
      <c r="K55" s="52">
        <f t="shared" si="10"/>
        <v>1229.9970000000003</v>
      </c>
      <c r="L55" s="52">
        <f t="shared" si="10"/>
        <v>1324.065</v>
      </c>
    </row>
    <row r="56" spans="1:12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</row>
    <row r="57" spans="1:12" ht="12.75" customHeight="1">
      <c r="A57" s="66"/>
      <c r="B57" s="55"/>
      <c r="C57" s="57"/>
      <c r="D57" s="57"/>
      <c r="E57" s="58">
        <f>E$3</f>
        <v>2012</v>
      </c>
      <c r="F57" s="58">
        <f aca="true" t="shared" si="11" ref="F57:L57">F$3</f>
        <v>2011</v>
      </c>
      <c r="G57" s="58">
        <f t="shared" si="11"/>
        <v>2012</v>
      </c>
      <c r="H57" s="58">
        <f t="shared" si="11"/>
        <v>2011</v>
      </c>
      <c r="I57" s="58">
        <f t="shared" si="11"/>
        <v>2011</v>
      </c>
      <c r="J57" s="58">
        <f t="shared" si="11"/>
        <v>2010</v>
      </c>
      <c r="K57" s="58">
        <f t="shared" si="11"/>
        <v>2009</v>
      </c>
      <c r="L57" s="58">
        <f t="shared" si="11"/>
        <v>2008</v>
      </c>
    </row>
    <row r="58" spans="1:12" ht="12.75" customHeight="1">
      <c r="A58" s="59"/>
      <c r="B58" s="59"/>
      <c r="C58" s="57"/>
      <c r="D58" s="57"/>
      <c r="E58" s="78" t="str">
        <f>E$4</f>
        <v>Q2</v>
      </c>
      <c r="F58" s="78" t="str">
        <f>F$4</f>
        <v>Q2</v>
      </c>
      <c r="G58" s="78" t="str">
        <f>G$4</f>
        <v>Q1-2</v>
      </c>
      <c r="H58" s="78" t="str">
        <f>H$4</f>
        <v>Q1-2</v>
      </c>
      <c r="I58" s="78">
        <f>IF(I$4="","",I$4)</f>
      </c>
      <c r="J58" s="78"/>
      <c r="K58" s="78"/>
      <c r="L58" s="78"/>
    </row>
    <row r="59" spans="1:12" s="17" customFormat="1" ht="15" customHeight="1">
      <c r="A59" s="66" t="s">
        <v>80</v>
      </c>
      <c r="B59" s="65"/>
      <c r="C59" s="60"/>
      <c r="D59" s="60"/>
      <c r="E59" s="79"/>
      <c r="F59" s="79"/>
      <c r="G59" s="79"/>
      <c r="H59" s="79"/>
      <c r="I59" s="79"/>
      <c r="J59" s="79"/>
      <c r="K59" s="79"/>
      <c r="L59" s="79"/>
    </row>
    <row r="60" spans="5:12" ht="1.5" customHeight="1">
      <c r="E60" s="38"/>
      <c r="F60" s="38"/>
      <c r="G60" s="80"/>
      <c r="H60" s="80"/>
      <c r="I60" s="38"/>
      <c r="J60" s="38"/>
      <c r="K60" s="38"/>
      <c r="L60" s="38"/>
    </row>
    <row r="61" spans="1:12" ht="24.75" customHeight="1">
      <c r="A61" s="198" t="s">
        <v>33</v>
      </c>
      <c r="B61" s="198"/>
      <c r="C61" s="8"/>
      <c r="D61" s="8"/>
      <c r="E61" s="72">
        <v>-33.007000000000005</v>
      </c>
      <c r="F61" s="50">
        <v>-17.985</v>
      </c>
      <c r="G61" s="72">
        <v>-55.539</v>
      </c>
      <c r="H61" s="151">
        <v>-11.980999999999995</v>
      </c>
      <c r="I61" s="72">
        <v>-10.455000000000005</v>
      </c>
      <c r="J61" s="151">
        <v>59.82300000000001</v>
      </c>
      <c r="K61" s="50">
        <v>65.91</v>
      </c>
      <c r="L61" s="50">
        <v>24.016000000000005</v>
      </c>
    </row>
    <row r="62" spans="1:12" ht="15" customHeight="1">
      <c r="A62" s="200" t="s">
        <v>34</v>
      </c>
      <c r="B62" s="200"/>
      <c r="C62" s="23"/>
      <c r="D62" s="23"/>
      <c r="E62" s="73">
        <v>-42.201</v>
      </c>
      <c r="F62" s="49">
        <v>-42.18699999999999</v>
      </c>
      <c r="G62" s="73">
        <v>-14.28</v>
      </c>
      <c r="H62" s="152">
        <v>-91.116</v>
      </c>
      <c r="I62" s="73">
        <v>6.076999999999996</v>
      </c>
      <c r="J62" s="152">
        <v>10.573999999999998</v>
      </c>
      <c r="K62" s="49">
        <v>14.662</v>
      </c>
      <c r="L62" s="49">
        <v>-11.749000000000006</v>
      </c>
    </row>
    <row r="63" spans="1:13" ht="16.5" customHeight="1">
      <c r="A63" s="201" t="s">
        <v>35</v>
      </c>
      <c r="B63" s="201"/>
      <c r="C63" s="25"/>
      <c r="D63" s="25"/>
      <c r="E63" s="75">
        <f>SUM(E61:E62)</f>
        <v>-75.208</v>
      </c>
      <c r="F63" s="52">
        <f aca="true" t="shared" si="12" ref="F63:L63">SUM(F61:F62)</f>
        <v>-60.17199999999999</v>
      </c>
      <c r="G63" s="77">
        <f>SUM(G61:G62)</f>
        <v>-69.819</v>
      </c>
      <c r="H63" s="142">
        <f>SUM(H61:H62)</f>
        <v>-103.097</v>
      </c>
      <c r="I63" s="75">
        <f>SUM(I61:I62)</f>
        <v>-4.378000000000009</v>
      </c>
      <c r="J63" s="110">
        <f>SUM(J61:J62)</f>
        <v>70.397</v>
      </c>
      <c r="K63" s="52">
        <f t="shared" si="12"/>
        <v>80.572</v>
      </c>
      <c r="L63" s="52">
        <f t="shared" si="12"/>
        <v>12.267</v>
      </c>
      <c r="M63" s="143"/>
    </row>
    <row r="64" spans="1:12" ht="15" customHeight="1">
      <c r="A64" s="198" t="s">
        <v>85</v>
      </c>
      <c r="B64" s="198"/>
      <c r="C64" s="3"/>
      <c r="D64" s="3"/>
      <c r="E64" s="74">
        <v>-10.834999999999999</v>
      </c>
      <c r="F64" s="47">
        <v>-15.082999999999998</v>
      </c>
      <c r="G64" s="74">
        <v>-25.994</v>
      </c>
      <c r="H64" s="153">
        <v>-33.247</v>
      </c>
      <c r="I64" s="74">
        <v>-63.365</v>
      </c>
      <c r="J64" s="153">
        <v>-56.328</v>
      </c>
      <c r="K64" s="47">
        <v>-32.048</v>
      </c>
      <c r="L64" s="47">
        <v>-47.618</v>
      </c>
    </row>
    <row r="65" spans="1:12" ht="15" customHeight="1">
      <c r="A65" s="200" t="s">
        <v>86</v>
      </c>
      <c r="B65" s="200"/>
      <c r="C65" s="22"/>
      <c r="D65" s="22"/>
      <c r="E65" s="73">
        <v>-0.008</v>
      </c>
      <c r="F65" s="49"/>
      <c r="G65" s="73"/>
      <c r="H65" s="152"/>
      <c r="I65" s="73"/>
      <c r="J65" s="152">
        <v>11.274000000000001</v>
      </c>
      <c r="K65" s="49">
        <v>0.08600000000000001</v>
      </c>
      <c r="L65" s="49">
        <v>1.967</v>
      </c>
    </row>
    <row r="66" spans="1:13" s="42" customFormat="1" ht="16.5" customHeight="1">
      <c r="A66" s="140" t="s">
        <v>87</v>
      </c>
      <c r="B66" s="140"/>
      <c r="C66" s="26"/>
      <c r="D66" s="26"/>
      <c r="E66" s="75">
        <f>SUM(E63:E65)</f>
        <v>-86.05099999999999</v>
      </c>
      <c r="F66" s="52">
        <f aca="true" t="shared" si="13" ref="F66:L66">SUM(F63:F65)</f>
        <v>-75.255</v>
      </c>
      <c r="G66" s="77">
        <f>SUM(G63:G65)</f>
        <v>-95.813</v>
      </c>
      <c r="H66" s="142">
        <f>SUM(H63:H65)</f>
        <v>-136.344</v>
      </c>
      <c r="I66" s="75">
        <f>SUM(I63:I65)</f>
        <v>-67.74300000000001</v>
      </c>
      <c r="J66" s="110">
        <f>SUM(J63:J65)</f>
        <v>25.343000000000004</v>
      </c>
      <c r="K66" s="142">
        <f t="shared" si="13"/>
        <v>48.61</v>
      </c>
      <c r="L66" s="52">
        <f t="shared" si="13"/>
        <v>-33.384</v>
      </c>
      <c r="M66" s="52"/>
    </row>
    <row r="67" spans="1:12" ht="15" customHeight="1">
      <c r="A67" s="200" t="s">
        <v>36</v>
      </c>
      <c r="B67" s="200"/>
      <c r="C67" s="27"/>
      <c r="D67" s="27"/>
      <c r="E67" s="73"/>
      <c r="F67" s="49"/>
      <c r="G67" s="73"/>
      <c r="H67" s="152"/>
      <c r="I67" s="73"/>
      <c r="J67" s="152"/>
      <c r="K67" s="49"/>
      <c r="L67" s="49"/>
    </row>
    <row r="68" spans="1:13" ht="16.5" customHeight="1">
      <c r="A68" s="201" t="s">
        <v>37</v>
      </c>
      <c r="B68" s="201"/>
      <c r="C68" s="9"/>
      <c r="D68" s="9"/>
      <c r="E68" s="75">
        <f>SUM(E66:E67)</f>
        <v>-86.05099999999999</v>
      </c>
      <c r="F68" s="52">
        <f aca="true" t="shared" si="14" ref="F68:L68">SUM(F66:F67)</f>
        <v>-75.255</v>
      </c>
      <c r="G68" s="77">
        <f>SUM(G66:G67)</f>
        <v>-95.813</v>
      </c>
      <c r="H68" s="142">
        <f>SUM(H66:H67)</f>
        <v>-136.344</v>
      </c>
      <c r="I68" s="75">
        <f>SUM(I66:I67)</f>
        <v>-67.74300000000001</v>
      </c>
      <c r="J68" s="110">
        <f>SUM(J66:J67)</f>
        <v>25.343000000000004</v>
      </c>
      <c r="K68" s="52">
        <f t="shared" si="14"/>
        <v>48.61</v>
      </c>
      <c r="L68" s="52">
        <f t="shared" si="14"/>
        <v>-33.384</v>
      </c>
      <c r="M68" s="143"/>
    </row>
    <row r="69" spans="1:12" ht="15" customHeight="1">
      <c r="A69" s="198" t="s">
        <v>38</v>
      </c>
      <c r="B69" s="198"/>
      <c r="C69" s="3"/>
      <c r="D69" s="3"/>
      <c r="E69" s="74">
        <v>-3.9490000000000007</v>
      </c>
      <c r="F69" s="47">
        <v>75.255</v>
      </c>
      <c r="G69" s="74">
        <v>5.813</v>
      </c>
      <c r="H69" s="153">
        <v>136.344</v>
      </c>
      <c r="I69" s="74">
        <v>67.744</v>
      </c>
      <c r="J69" s="153">
        <v>-25.343</v>
      </c>
      <c r="K69" s="47">
        <v>-120.62400000000001</v>
      </c>
      <c r="L69" s="47">
        <v>35.38000000000001</v>
      </c>
    </row>
    <row r="70" spans="1:12" ht="15" customHeight="1">
      <c r="A70" s="198" t="s">
        <v>39</v>
      </c>
      <c r="B70" s="198"/>
      <c r="C70" s="3"/>
      <c r="D70" s="3"/>
      <c r="E70" s="74">
        <v>90</v>
      </c>
      <c r="F70" s="47"/>
      <c r="G70" s="74">
        <v>90</v>
      </c>
      <c r="H70" s="153"/>
      <c r="I70" s="74"/>
      <c r="J70" s="153"/>
      <c r="K70" s="47">
        <v>70.13000000000001</v>
      </c>
      <c r="L70" s="47"/>
    </row>
    <row r="71" spans="1:12" ht="15" customHeight="1">
      <c r="A71" s="198" t="s">
        <v>40</v>
      </c>
      <c r="B71" s="198"/>
      <c r="C71" s="3"/>
      <c r="D71" s="3"/>
      <c r="E71" s="74"/>
      <c r="F71" s="47"/>
      <c r="G71" s="74"/>
      <c r="H71" s="153"/>
      <c r="I71" s="74"/>
      <c r="J71" s="153"/>
      <c r="K71" s="47"/>
      <c r="L71" s="47"/>
    </row>
    <row r="72" spans="1:12" ht="15" customHeight="1">
      <c r="A72" s="200" t="s">
        <v>41</v>
      </c>
      <c r="B72" s="200"/>
      <c r="C72" s="22"/>
      <c r="D72" s="22"/>
      <c r="E72" s="73"/>
      <c r="F72" s="49"/>
      <c r="G72" s="73"/>
      <c r="H72" s="152"/>
      <c r="I72" s="73"/>
      <c r="J72" s="152"/>
      <c r="K72" s="49"/>
      <c r="L72" s="49"/>
    </row>
    <row r="73" spans="1:13" ht="16.5" customHeight="1">
      <c r="A73" s="33" t="s">
        <v>42</v>
      </c>
      <c r="B73" s="33"/>
      <c r="C73" s="20"/>
      <c r="D73" s="20"/>
      <c r="E73" s="76">
        <f>SUM(E69:E72)</f>
        <v>86.051</v>
      </c>
      <c r="F73" s="51">
        <f aca="true" t="shared" si="15" ref="F73:L73">SUM(F69:F72)</f>
        <v>75.255</v>
      </c>
      <c r="G73" s="81">
        <f>SUM(G69:G72)</f>
        <v>95.813</v>
      </c>
      <c r="H73" s="124">
        <f>SUM(H69:H72)</f>
        <v>136.344</v>
      </c>
      <c r="I73" s="76">
        <f>SUM(I69:I72)</f>
        <v>67.744</v>
      </c>
      <c r="J73" s="155">
        <f>SUM(J69:J72)</f>
        <v>-25.343</v>
      </c>
      <c r="K73" s="51">
        <f t="shared" si="15"/>
        <v>-50.494</v>
      </c>
      <c r="L73" s="51">
        <f t="shared" si="15"/>
        <v>35.38000000000001</v>
      </c>
      <c r="M73" s="143"/>
    </row>
    <row r="74" spans="1:13" ht="16.5" customHeight="1">
      <c r="A74" s="201" t="s">
        <v>43</v>
      </c>
      <c r="B74" s="201"/>
      <c r="C74" s="9"/>
      <c r="D74" s="9"/>
      <c r="E74" s="75">
        <f>SUM(E73+E68)</f>
        <v>1.4210854715202004E-14</v>
      </c>
      <c r="F74" s="52">
        <f aca="true" t="shared" si="16" ref="F74:L74">SUM(F73+F68)</f>
        <v>0</v>
      </c>
      <c r="G74" s="77">
        <f>SUM(G73+G68)</f>
        <v>0</v>
      </c>
      <c r="H74" s="142">
        <f>SUM(H73+H68)</f>
        <v>0</v>
      </c>
      <c r="I74" s="75">
        <f>SUM(I73+I68)</f>
        <v>0.000999999999990564</v>
      </c>
      <c r="J74" s="110">
        <f>SUM(J73+J68)</f>
        <v>3.552713678800501E-15</v>
      </c>
      <c r="K74" s="52">
        <f t="shared" si="16"/>
        <v>-1.8840000000000003</v>
      </c>
      <c r="L74" s="52">
        <f t="shared" si="16"/>
        <v>1.9960000000000093</v>
      </c>
      <c r="M74" s="143"/>
    </row>
    <row r="75" spans="1:12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</row>
    <row r="76" spans="1:12" ht="12.75" customHeight="1">
      <c r="A76" s="66"/>
      <c r="B76" s="55"/>
      <c r="C76" s="57"/>
      <c r="D76" s="57"/>
      <c r="E76" s="58">
        <f>E$3</f>
        <v>2012</v>
      </c>
      <c r="F76" s="58">
        <f aca="true" t="shared" si="17" ref="F76:L76">F$3</f>
        <v>2011</v>
      </c>
      <c r="G76" s="58">
        <f>G$3</f>
        <v>2012</v>
      </c>
      <c r="H76" s="58">
        <f>H$3</f>
        <v>2011</v>
      </c>
      <c r="I76" s="58">
        <f t="shared" si="17"/>
        <v>2011</v>
      </c>
      <c r="J76" s="58">
        <f t="shared" si="17"/>
        <v>2010</v>
      </c>
      <c r="K76" s="58">
        <f t="shared" si="17"/>
        <v>2009</v>
      </c>
      <c r="L76" s="58">
        <f t="shared" si="17"/>
        <v>2008</v>
      </c>
    </row>
    <row r="77" spans="1:12" ht="12.75" customHeight="1">
      <c r="A77" s="59"/>
      <c r="B77" s="59"/>
      <c r="C77" s="57"/>
      <c r="D77" s="57"/>
      <c r="E77" s="58" t="str">
        <f>E$4</f>
        <v>Q2</v>
      </c>
      <c r="F77" s="58" t="str">
        <f>F$4</f>
        <v>Q2</v>
      </c>
      <c r="G77" s="58" t="str">
        <f>G$4</f>
        <v>Q1-2</v>
      </c>
      <c r="H77" s="58" t="str">
        <f>H$4</f>
        <v>Q1-2</v>
      </c>
      <c r="I77" s="58">
        <f>IF(I$4="","",I$4)</f>
      </c>
      <c r="J77" s="58"/>
      <c r="K77" s="58"/>
      <c r="L77" s="58"/>
    </row>
    <row r="78" spans="1:12" s="17" customFormat="1" ht="15" customHeight="1">
      <c r="A78" s="66" t="s">
        <v>56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/>
    </row>
    <row r="79" ht="1.5" customHeight="1"/>
    <row r="80" spans="1:12" ht="15" customHeight="1">
      <c r="A80" s="198" t="s">
        <v>44</v>
      </c>
      <c r="B80" s="198"/>
      <c r="C80" s="6"/>
      <c r="D80" s="6"/>
      <c r="E80" s="67">
        <f>IF(E7=0,"-",IF(E14=0,"-",(E14/E7))*100)</f>
        <v>-29.369761883150296</v>
      </c>
      <c r="F80" s="53">
        <f>IF(F14=0,"-",IF(F7=0,"-",F14/F7))*100</f>
        <v>-11.230908681991977</v>
      </c>
      <c r="G80" s="67">
        <f>IF(G7=0,"",IF(G14=0,"",(G14/G7))*100)</f>
        <v>-19.46249633139073</v>
      </c>
      <c r="H80" s="109">
        <f>IF(H7=0,"",IF(H14=0,"",(H14/H7))*100)</f>
        <v>-3.7163684078451236</v>
      </c>
      <c r="I80" s="106">
        <f>IF(I14=0,"-",IF(I7=0,"-",I14/I7))*100</f>
        <v>-3.3462604007041747</v>
      </c>
      <c r="J80" s="162">
        <f>IF(J14=0,"-",IF(J7=0,"-",J14/J7))*100</f>
        <v>9.245760980126013</v>
      </c>
      <c r="K80" s="53">
        <f>IF(K14=0,"-",IF(K7=0,"-",K14/K7)*100)</f>
        <v>8.526776926311477</v>
      </c>
      <c r="L80" s="53">
        <f>IF(L14=0,"-",IF(L7=0,"-",L14/L7)*100)</f>
        <v>4.294542880835104</v>
      </c>
    </row>
    <row r="81" spans="1:13" ht="15" customHeight="1">
      <c r="A81" s="198" t="s">
        <v>45</v>
      </c>
      <c r="B81" s="198"/>
      <c r="C81" s="6"/>
      <c r="D81" s="6"/>
      <c r="E81" s="67">
        <f aca="true" t="shared" si="18" ref="E81:K81">IF(E20=0,"-",IF(E7=0,"-",E20/E7)*100)</f>
        <v>-35.601797222474374</v>
      </c>
      <c r="F81" s="53">
        <f t="shared" si="18"/>
        <v>-16.078621131473675</v>
      </c>
      <c r="G81" s="67">
        <f>IF(G20=0,"-",IF(G7=0,"-",G20/G7)*100)</f>
        <v>-23.404275905219276</v>
      </c>
      <c r="H81" s="109">
        <f t="shared" si="18"/>
        <v>-6.617324710584629</v>
      </c>
      <c r="I81" s="67">
        <f>IF(I20=0,"-",IF(I7=0,"-",I20/I7)*100)</f>
        <v>-6.670529660696473</v>
      </c>
      <c r="J81" s="109">
        <f t="shared" si="18"/>
        <v>6.456392863217768</v>
      </c>
      <c r="K81" s="53">
        <f t="shared" si="18"/>
        <v>10.709489248345122</v>
      </c>
      <c r="L81" s="53">
        <f>IF(L20=0,"-",IF(L7=0,"-",L20/L7)*100)</f>
        <v>-2.0834506509610073</v>
      </c>
      <c r="M81" s="13"/>
    </row>
    <row r="82" spans="1:13" ht="15" customHeight="1">
      <c r="A82" s="198" t="s">
        <v>46</v>
      </c>
      <c r="B82" s="198"/>
      <c r="C82" s="7"/>
      <c r="D82" s="7"/>
      <c r="E82" s="67" t="s">
        <v>58</v>
      </c>
      <c r="F82" s="54" t="s">
        <v>58</v>
      </c>
      <c r="G82" s="67" t="s">
        <v>58</v>
      </c>
      <c r="H82" s="109" t="s">
        <v>58</v>
      </c>
      <c r="I82" s="67">
        <f>IF((I47=0),"-",(I24/((I47+J47)/2)*100))</f>
        <v>-11.332812202399838</v>
      </c>
      <c r="J82" s="109">
        <f>IF((J47=0),"-",(J24/((J47+K47)/2)*100))</f>
        <v>9.832444066348081</v>
      </c>
      <c r="K82" s="53">
        <f>IF((K47=0),"-",(K24/((K47+L47)/2)*100))</f>
        <v>17.941117032916456</v>
      </c>
      <c r="L82" s="53">
        <v>-1.4</v>
      </c>
      <c r="M82" s="13"/>
    </row>
    <row r="83" spans="1:13" ht="15" customHeight="1">
      <c r="A83" s="198" t="s">
        <v>47</v>
      </c>
      <c r="B83" s="198"/>
      <c r="C83" s="7"/>
      <c r="D83" s="7"/>
      <c r="E83" s="67" t="s">
        <v>58</v>
      </c>
      <c r="F83" s="54" t="s">
        <v>58</v>
      </c>
      <c r="G83" s="67" t="s">
        <v>58</v>
      </c>
      <c r="H83" s="109" t="s">
        <v>58</v>
      </c>
      <c r="I83" s="67">
        <f>IF((I47=0),"-",((I17+I18)/((I47+I48+I49+I51+J47+J48+J49+J51)/2)*100))</f>
        <v>-1.6141228579044629</v>
      </c>
      <c r="J83" s="109">
        <f>IF((J47=0),"-",((J17+J18)/((J47+J48+J49+J51+K47+K48+K49+K51)/2)*100))</f>
        <v>9.478497544951338</v>
      </c>
      <c r="K83" s="54">
        <f>IF((K47=0),"-",((K17+K18)/((K47+K48+K49+K51+L47+L48+L49+L51)/2)*100))</f>
        <v>16.021483598354173</v>
      </c>
      <c r="L83" s="54">
        <v>5.2</v>
      </c>
      <c r="M83" s="13"/>
    </row>
    <row r="84" spans="1:13" ht="15" customHeight="1">
      <c r="A84" s="198" t="s">
        <v>48</v>
      </c>
      <c r="B84" s="198"/>
      <c r="C84" s="6"/>
      <c r="D84" s="6"/>
      <c r="E84" s="71" t="s">
        <v>58</v>
      </c>
      <c r="F84" s="100" t="s">
        <v>58</v>
      </c>
      <c r="G84" s="71">
        <f aca="true" t="shared" si="19" ref="G84:L84">IF(G47=0,"-",((G47+G48)/G55*100))</f>
        <v>41.301112831194935</v>
      </c>
      <c r="H84" s="111">
        <f t="shared" si="19"/>
        <v>39.29489780067474</v>
      </c>
      <c r="I84" s="71">
        <f t="shared" si="19"/>
        <v>39.188933700448715</v>
      </c>
      <c r="J84" s="111">
        <f t="shared" si="19"/>
        <v>43.3902281486977</v>
      </c>
      <c r="K84" s="100">
        <f t="shared" si="19"/>
        <v>39.587576229860716</v>
      </c>
      <c r="L84" s="100">
        <f t="shared" si="19"/>
        <v>26.384127667448347</v>
      </c>
      <c r="M84" s="13"/>
    </row>
    <row r="85" spans="1:13" ht="15" customHeight="1">
      <c r="A85" s="198" t="s">
        <v>49</v>
      </c>
      <c r="B85" s="198"/>
      <c r="C85" s="6"/>
      <c r="D85" s="6"/>
      <c r="E85" s="68" t="s">
        <v>58</v>
      </c>
      <c r="F85" s="1" t="s">
        <v>58</v>
      </c>
      <c r="G85" s="68">
        <f aca="true" t="shared" si="20" ref="G85:L85">IF((G51+G49-G43-G41-G37)=0,"-",(G51+G49-G43-G41-G37))</f>
        <v>543.7829999999999</v>
      </c>
      <c r="H85" s="112">
        <f t="shared" si="20"/>
        <v>606.1659999999999</v>
      </c>
      <c r="I85" s="68">
        <f t="shared" si="20"/>
        <v>539.836</v>
      </c>
      <c r="J85" s="112">
        <f t="shared" si="20"/>
        <v>474.127</v>
      </c>
      <c r="K85" s="1">
        <f t="shared" si="20"/>
        <v>520.792</v>
      </c>
      <c r="L85" s="1">
        <f t="shared" si="20"/>
        <v>660.456</v>
      </c>
      <c r="M85" s="13"/>
    </row>
    <row r="86" spans="1:12" ht="15" customHeight="1">
      <c r="A86" s="198" t="s">
        <v>50</v>
      </c>
      <c r="B86" s="198"/>
      <c r="C86" s="3"/>
      <c r="D86" s="3"/>
      <c r="E86" s="69" t="s">
        <v>58</v>
      </c>
      <c r="F86" s="2" t="s">
        <v>58</v>
      </c>
      <c r="G86" s="69">
        <f aca="true" t="shared" si="21" ref="G86:L86">IF((G47=0),"-",((G51+G49)/(G47+G48)))</f>
        <v>1.0671430169417684</v>
      </c>
      <c r="H86" s="113">
        <f t="shared" si="21"/>
        <v>1.163236442699428</v>
      </c>
      <c r="I86" s="69">
        <f t="shared" si="21"/>
        <v>1.1372773735237238</v>
      </c>
      <c r="J86" s="113">
        <f t="shared" si="21"/>
        <v>0.888893680046495</v>
      </c>
      <c r="K86" s="2">
        <f t="shared" si="21"/>
        <v>1.0695506093328349</v>
      </c>
      <c r="L86" s="2">
        <f t="shared" si="21"/>
        <v>1.8959589858677575</v>
      </c>
    </row>
    <row r="87" spans="1:12" ht="15" customHeight="1">
      <c r="A87" s="200" t="s">
        <v>51</v>
      </c>
      <c r="B87" s="200"/>
      <c r="C87" s="22"/>
      <c r="D87" s="22"/>
      <c r="E87" s="70" t="s">
        <v>58</v>
      </c>
      <c r="F87" s="18" t="s">
        <v>58</v>
      </c>
      <c r="G87" s="70" t="s">
        <v>58</v>
      </c>
      <c r="H87" s="163" t="s">
        <v>58</v>
      </c>
      <c r="I87" s="70">
        <v>713</v>
      </c>
      <c r="J87" s="163">
        <v>714</v>
      </c>
      <c r="K87" s="18">
        <v>717</v>
      </c>
      <c r="L87" s="18">
        <v>781</v>
      </c>
    </row>
    <row r="88" spans="1:12" ht="15" customHeight="1">
      <c r="A88" s="5" t="s">
        <v>113</v>
      </c>
      <c r="B88" s="5"/>
      <c r="C88" s="5"/>
      <c r="D88" s="5"/>
      <c r="E88" s="5"/>
      <c r="F88" s="5"/>
      <c r="G88" s="131"/>
      <c r="H88" s="131"/>
      <c r="I88" s="5"/>
      <c r="J88" s="5"/>
      <c r="K88" s="5"/>
      <c r="L88" s="5"/>
    </row>
    <row r="89" spans="1:12" ht="15" customHeight="1">
      <c r="A89" s="5"/>
      <c r="B89" s="5"/>
      <c r="C89" s="5"/>
      <c r="D89" s="5"/>
      <c r="E89" s="5"/>
      <c r="F89" s="5"/>
      <c r="G89" s="132"/>
      <c r="H89" s="132"/>
      <c r="I89" s="5"/>
      <c r="J89" s="5"/>
      <c r="K89" s="5"/>
      <c r="L89" s="5"/>
    </row>
    <row r="90" spans="1:12" ht="15" customHeight="1">
      <c r="A90" s="5"/>
      <c r="B90" s="5"/>
      <c r="C90" s="5"/>
      <c r="D90" s="5"/>
      <c r="E90" s="5"/>
      <c r="F90" s="5"/>
      <c r="G90" s="132"/>
      <c r="H90" s="132"/>
      <c r="I90" s="5"/>
      <c r="J90" s="5"/>
      <c r="K90" s="5"/>
      <c r="L90" s="5"/>
    </row>
    <row r="91" spans="1:12" ht="15">
      <c r="A91" s="5"/>
      <c r="B91" s="5"/>
      <c r="C91" s="5"/>
      <c r="D91" s="5"/>
      <c r="E91" s="5"/>
      <c r="F91" s="5"/>
      <c r="G91" s="45"/>
      <c r="H91" s="45"/>
      <c r="I91" s="5"/>
      <c r="J91" s="5"/>
      <c r="K91" s="5"/>
      <c r="L91" s="5"/>
    </row>
    <row r="92" spans="1:12" ht="15">
      <c r="A92" s="5"/>
      <c r="B92" s="5"/>
      <c r="C92" s="5"/>
      <c r="D92" s="5"/>
      <c r="E92" s="5"/>
      <c r="F92" s="5"/>
      <c r="G92" s="45"/>
      <c r="H92" s="45"/>
      <c r="I92" s="5"/>
      <c r="J92" s="5"/>
      <c r="K92" s="5"/>
      <c r="L92" s="5"/>
    </row>
    <row r="93" spans="1:12" ht="15">
      <c r="A93" s="21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</row>
    <row r="94" spans="1:12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</row>
    <row r="95" spans="1:12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</row>
    <row r="96" spans="1:12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</row>
    <row r="97" spans="1:12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</row>
    <row r="98" spans="1:12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</row>
    <row r="99" spans="1:12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</row>
    <row r="100" spans="1:12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</row>
    <row r="101" spans="1:12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</row>
    <row r="102" spans="1:12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</row>
  </sheetData>
  <sheetProtection/>
  <mergeCells count="21">
    <mergeCell ref="A83:B83"/>
    <mergeCell ref="A80:B80"/>
    <mergeCell ref="A84:B84"/>
    <mergeCell ref="A85:B85"/>
    <mergeCell ref="A86:B86"/>
    <mergeCell ref="A87:B87"/>
    <mergeCell ref="A68:B68"/>
    <mergeCell ref="A69:B69"/>
    <mergeCell ref="A70:B70"/>
    <mergeCell ref="A71:B71"/>
    <mergeCell ref="A82:B82"/>
    <mergeCell ref="A65:B65"/>
    <mergeCell ref="A81:B81"/>
    <mergeCell ref="A1:L1"/>
    <mergeCell ref="A61:B61"/>
    <mergeCell ref="A62:B62"/>
    <mergeCell ref="A63:B63"/>
    <mergeCell ref="A64:B64"/>
    <mergeCell ref="A67:B67"/>
    <mergeCell ref="A72:B72"/>
    <mergeCell ref="A74:B7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3" width="9.7109375" style="0" customWidth="1"/>
  </cols>
  <sheetData>
    <row r="1" spans="1:13" ht="18" customHeight="1">
      <c r="A1" s="199" t="s">
        <v>95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202"/>
    </row>
    <row r="2" spans="1:13" ht="15" customHeight="1">
      <c r="A2" s="30" t="s">
        <v>0</v>
      </c>
      <c r="B2" s="12"/>
      <c r="C2" s="12"/>
      <c r="D2" s="12"/>
      <c r="E2" s="13"/>
      <c r="F2" s="13"/>
      <c r="G2" s="44"/>
      <c r="H2" s="44"/>
      <c r="I2" s="13"/>
      <c r="J2" s="13"/>
      <c r="K2" s="14"/>
      <c r="L2" s="14"/>
      <c r="M2" s="14"/>
    </row>
    <row r="3" spans="1:13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2009</v>
      </c>
      <c r="M3" s="58">
        <v>2008</v>
      </c>
    </row>
    <row r="4" spans="1:13" ht="12.75" customHeight="1">
      <c r="A4" s="59"/>
      <c r="B4" s="59"/>
      <c r="C4" s="60"/>
      <c r="D4" s="57"/>
      <c r="E4" s="58" t="s">
        <v>119</v>
      </c>
      <c r="F4" s="58" t="s">
        <v>119</v>
      </c>
      <c r="G4" s="58" t="s">
        <v>120</v>
      </c>
      <c r="H4" s="58" t="s">
        <v>120</v>
      </c>
      <c r="I4" s="58"/>
      <c r="J4" s="58"/>
      <c r="K4" s="58"/>
      <c r="L4" s="58"/>
      <c r="M4" s="58"/>
    </row>
    <row r="5" spans="1:13" s="16" customFormat="1" ht="12.75" customHeight="1">
      <c r="A5" s="56" t="s">
        <v>1</v>
      </c>
      <c r="B5" s="63"/>
      <c r="C5" s="60"/>
      <c r="D5" s="60" t="s">
        <v>57</v>
      </c>
      <c r="E5" s="62"/>
      <c r="F5" s="62"/>
      <c r="G5" s="62"/>
      <c r="H5" s="62"/>
      <c r="I5" s="62"/>
      <c r="J5" s="62" t="s">
        <v>91</v>
      </c>
      <c r="K5" s="62" t="s">
        <v>91</v>
      </c>
      <c r="L5" s="62" t="s">
        <v>61</v>
      </c>
      <c r="M5" s="62" t="s">
        <v>61</v>
      </c>
    </row>
    <row r="6" ht="1.5" customHeight="1"/>
    <row r="7" spans="1:13" ht="15" customHeight="1">
      <c r="A7" s="28" t="s">
        <v>2</v>
      </c>
      <c r="B7" s="6"/>
      <c r="C7" s="6"/>
      <c r="D7" s="6"/>
      <c r="E7" s="75">
        <v>70.811</v>
      </c>
      <c r="F7" s="52">
        <v>67.85699999999999</v>
      </c>
      <c r="G7" s="75">
        <v>148.437</v>
      </c>
      <c r="H7" s="110">
        <v>134.063</v>
      </c>
      <c r="I7" s="75">
        <v>275.736</v>
      </c>
      <c r="J7" s="110">
        <v>238.588</v>
      </c>
      <c r="K7" s="52">
        <v>220.806</v>
      </c>
      <c r="L7" s="52">
        <v>220.806</v>
      </c>
      <c r="M7" s="52">
        <v>158.441</v>
      </c>
    </row>
    <row r="8" spans="1:13" ht="15" customHeight="1">
      <c r="A8" s="28" t="s">
        <v>3</v>
      </c>
      <c r="B8" s="3"/>
      <c r="C8" s="3"/>
      <c r="D8" s="3"/>
      <c r="E8" s="74">
        <v>-58.96</v>
      </c>
      <c r="F8" s="47">
        <v>-55.90000000000001</v>
      </c>
      <c r="G8" s="74">
        <v>-123.546</v>
      </c>
      <c r="H8" s="153">
        <v>-108.98</v>
      </c>
      <c r="I8" s="74">
        <v>-220.221</v>
      </c>
      <c r="J8" s="153">
        <v>-201.58599999999998</v>
      </c>
      <c r="K8" s="47">
        <v>-182.974</v>
      </c>
      <c r="L8" s="47">
        <v>-182.974</v>
      </c>
      <c r="M8" s="47">
        <v>-124.58099999999999</v>
      </c>
    </row>
    <row r="9" spans="1:13" ht="15" customHeight="1">
      <c r="A9" s="28" t="s">
        <v>4</v>
      </c>
      <c r="B9" s="3"/>
      <c r="C9" s="3"/>
      <c r="D9" s="3"/>
      <c r="E9" s="74">
        <v>0.030999999999999972</v>
      </c>
      <c r="F9" s="47"/>
      <c r="G9" s="74">
        <v>0.424</v>
      </c>
      <c r="H9" s="153"/>
      <c r="I9" s="74">
        <v>0.487</v>
      </c>
      <c r="J9" s="153">
        <v>-0.491</v>
      </c>
      <c r="K9" s="47">
        <v>-2.4290000000000003</v>
      </c>
      <c r="L9" s="47">
        <v>-2.4290000000000003</v>
      </c>
      <c r="M9" s="47">
        <v>-0.199</v>
      </c>
    </row>
    <row r="10" spans="1:13" ht="15" customHeight="1">
      <c r="A10" s="28" t="s">
        <v>5</v>
      </c>
      <c r="B10" s="3"/>
      <c r="C10" s="3"/>
      <c r="D10" s="3"/>
      <c r="E10" s="74">
        <v>0.092</v>
      </c>
      <c r="F10" s="47">
        <v>0.034</v>
      </c>
      <c r="G10" s="74">
        <v>0.145</v>
      </c>
      <c r="H10" s="153">
        <v>0.057</v>
      </c>
      <c r="I10" s="74">
        <v>0.093</v>
      </c>
      <c r="J10" s="153">
        <v>0.007</v>
      </c>
      <c r="K10" s="47"/>
      <c r="L10" s="47"/>
      <c r="M10" s="47"/>
    </row>
    <row r="11" spans="1:13" ht="15" customHeight="1">
      <c r="A11" s="29" t="s">
        <v>6</v>
      </c>
      <c r="B11" s="22"/>
      <c r="C11" s="22"/>
      <c r="D11" s="22"/>
      <c r="E11" s="73"/>
      <c r="F11" s="49"/>
      <c r="G11" s="73"/>
      <c r="H11" s="152"/>
      <c r="I11" s="73">
        <v>1</v>
      </c>
      <c r="J11" s="152"/>
      <c r="K11" s="49"/>
      <c r="L11" s="49"/>
      <c r="M11" s="49"/>
    </row>
    <row r="12" spans="1:13" ht="15" customHeight="1">
      <c r="A12" s="10" t="s">
        <v>7</v>
      </c>
      <c r="B12" s="10"/>
      <c r="C12" s="10"/>
      <c r="D12" s="10"/>
      <c r="E12" s="75">
        <f>SUM(E7:E11)</f>
        <v>11.974000000000007</v>
      </c>
      <c r="F12" s="52">
        <f aca="true" t="shared" si="0" ref="F12:M12">SUM(F7:F11)</f>
        <v>11.990999999999973</v>
      </c>
      <c r="G12" s="75">
        <f>SUM(G7:G11)</f>
        <v>25.460000000000004</v>
      </c>
      <c r="H12" s="110">
        <f>SUM(H7:H11)</f>
        <v>25.139999999999983</v>
      </c>
      <c r="I12" s="75">
        <f t="shared" si="0"/>
        <v>57.09499999999999</v>
      </c>
      <c r="J12" s="110">
        <f>SUM(J7:J11)</f>
        <v>36.51800000000001</v>
      </c>
      <c r="K12" s="52">
        <f t="shared" si="0"/>
        <v>35.40300000000002</v>
      </c>
      <c r="L12" s="52">
        <f t="shared" si="0"/>
        <v>35.40300000000002</v>
      </c>
      <c r="M12" s="52">
        <f t="shared" si="0"/>
        <v>33.661000000000016</v>
      </c>
    </row>
    <row r="13" spans="1:13" ht="15" customHeight="1">
      <c r="A13" s="29" t="s">
        <v>73</v>
      </c>
      <c r="B13" s="22"/>
      <c r="C13" s="22"/>
      <c r="D13" s="22"/>
      <c r="E13" s="73">
        <v>-1.2530000000000001</v>
      </c>
      <c r="F13" s="49">
        <v>-1.208</v>
      </c>
      <c r="G13" s="73">
        <v>-2.484</v>
      </c>
      <c r="H13" s="152">
        <v>-2.381</v>
      </c>
      <c r="I13" s="73">
        <v>-4.884</v>
      </c>
      <c r="J13" s="152">
        <v>-4.607</v>
      </c>
      <c r="K13" s="49">
        <v>-4.298</v>
      </c>
      <c r="L13" s="49">
        <v>-4.298</v>
      </c>
      <c r="M13" s="49">
        <v>-3.617</v>
      </c>
    </row>
    <row r="14" spans="1:13" ht="15" customHeight="1">
      <c r="A14" s="10" t="s">
        <v>8</v>
      </c>
      <c r="B14" s="10"/>
      <c r="C14" s="10"/>
      <c r="D14" s="10"/>
      <c r="E14" s="75">
        <f>SUM(E12:E13)</f>
        <v>10.721000000000007</v>
      </c>
      <c r="F14" s="52">
        <f aca="true" t="shared" si="1" ref="F14:M14">SUM(F12:F13)</f>
        <v>10.782999999999973</v>
      </c>
      <c r="G14" s="75">
        <f>SUM(G12:G13)</f>
        <v>22.976000000000006</v>
      </c>
      <c r="H14" s="110">
        <f>SUM(H12:H13)</f>
        <v>22.758999999999983</v>
      </c>
      <c r="I14" s="75">
        <f t="shared" si="1"/>
        <v>52.21099999999999</v>
      </c>
      <c r="J14" s="110">
        <f>SUM(J12:J13)</f>
        <v>31.91100000000001</v>
      </c>
      <c r="K14" s="52">
        <f t="shared" si="1"/>
        <v>31.105000000000018</v>
      </c>
      <c r="L14" s="52">
        <f t="shared" si="1"/>
        <v>31.105000000000018</v>
      </c>
      <c r="M14" s="52">
        <f t="shared" si="1"/>
        <v>30.044000000000015</v>
      </c>
    </row>
    <row r="15" spans="1:13" ht="15" customHeight="1">
      <c r="A15" s="28" t="s">
        <v>9</v>
      </c>
      <c r="B15" s="4"/>
      <c r="C15" s="4"/>
      <c r="D15" s="4"/>
      <c r="E15" s="74"/>
      <c r="F15" s="47"/>
      <c r="G15" s="74"/>
      <c r="H15" s="153"/>
      <c r="I15" s="74"/>
      <c r="J15" s="153">
        <v>-0.017</v>
      </c>
      <c r="K15" s="47">
        <v>-0.7170000000000001</v>
      </c>
      <c r="L15" s="47">
        <v>-0.7170000000000001</v>
      </c>
      <c r="M15" s="47">
        <v>-0.225</v>
      </c>
    </row>
    <row r="16" spans="1:13" ht="15" customHeight="1">
      <c r="A16" s="29" t="s">
        <v>10</v>
      </c>
      <c r="B16" s="22"/>
      <c r="C16" s="22"/>
      <c r="D16" s="22"/>
      <c r="E16" s="73"/>
      <c r="F16" s="49"/>
      <c r="G16" s="73"/>
      <c r="H16" s="152"/>
      <c r="I16" s="73"/>
      <c r="J16" s="152"/>
      <c r="K16" s="49"/>
      <c r="L16" s="49"/>
      <c r="M16" s="49"/>
    </row>
    <row r="17" spans="1:13" ht="15" customHeight="1">
      <c r="A17" s="10" t="s">
        <v>11</v>
      </c>
      <c r="B17" s="10"/>
      <c r="C17" s="10"/>
      <c r="D17" s="10"/>
      <c r="E17" s="75">
        <f>SUM(E14:E16)</f>
        <v>10.721000000000007</v>
      </c>
      <c r="F17" s="52">
        <f aca="true" t="shared" si="2" ref="F17:M17">SUM(F14:F16)</f>
        <v>10.782999999999973</v>
      </c>
      <c r="G17" s="75">
        <f>SUM(G14:G16)</f>
        <v>22.976000000000006</v>
      </c>
      <c r="H17" s="110">
        <f>SUM(H14:H16)</f>
        <v>22.758999999999983</v>
      </c>
      <c r="I17" s="75">
        <f t="shared" si="2"/>
        <v>52.21099999999999</v>
      </c>
      <c r="J17" s="110">
        <f>SUM(J14:J16)</f>
        <v>31.89400000000001</v>
      </c>
      <c r="K17" s="52">
        <f t="shared" si="2"/>
        <v>30.38800000000002</v>
      </c>
      <c r="L17" s="52">
        <f t="shared" si="2"/>
        <v>30.38800000000002</v>
      </c>
      <c r="M17" s="52">
        <f t="shared" si="2"/>
        <v>29.819000000000013</v>
      </c>
    </row>
    <row r="18" spans="1:13" ht="15" customHeight="1">
      <c r="A18" s="28" t="s">
        <v>12</v>
      </c>
      <c r="B18" s="3"/>
      <c r="C18" s="3"/>
      <c r="D18" s="3"/>
      <c r="E18" s="74">
        <v>0.28500000000000003</v>
      </c>
      <c r="F18" s="47">
        <v>0.26499999999999996</v>
      </c>
      <c r="G18" s="74">
        <v>0.556</v>
      </c>
      <c r="H18" s="153">
        <v>0.6739999999999999</v>
      </c>
      <c r="I18" s="74">
        <v>1.245</v>
      </c>
      <c r="J18" s="153">
        <v>0.9319999999999999</v>
      </c>
      <c r="K18" s="47">
        <v>0.23500000000000001</v>
      </c>
      <c r="L18" s="47">
        <v>0.23500000000000001</v>
      </c>
      <c r="M18" s="47">
        <v>1.531</v>
      </c>
    </row>
    <row r="19" spans="1:13" ht="15" customHeight="1">
      <c r="A19" s="29" t="s">
        <v>13</v>
      </c>
      <c r="B19" s="22"/>
      <c r="C19" s="22"/>
      <c r="D19" s="22"/>
      <c r="E19" s="73">
        <v>-1.9540000000000002</v>
      </c>
      <c r="F19" s="49">
        <v>-2.7109999999999994</v>
      </c>
      <c r="G19" s="73">
        <v>-4.15</v>
      </c>
      <c r="H19" s="152">
        <v>-6.41</v>
      </c>
      <c r="I19" s="73">
        <v>-11.415</v>
      </c>
      <c r="J19" s="152">
        <v>-10.346</v>
      </c>
      <c r="K19" s="49">
        <v>-10.529000000000002</v>
      </c>
      <c r="L19" s="49">
        <v>-0.185</v>
      </c>
      <c r="M19" s="49">
        <v>-0.9540000000000001</v>
      </c>
    </row>
    <row r="20" spans="1:13" ht="15" customHeight="1">
      <c r="A20" s="10" t="s">
        <v>14</v>
      </c>
      <c r="B20" s="10"/>
      <c r="C20" s="10"/>
      <c r="D20" s="10"/>
      <c r="E20" s="75">
        <f>SUM(E17:E19)</f>
        <v>9.052000000000007</v>
      </c>
      <c r="F20" s="52">
        <f aca="true" t="shared" si="3" ref="F20:M20">SUM(F17:F19)</f>
        <v>8.336999999999975</v>
      </c>
      <c r="G20" s="75">
        <f>SUM(G17:G19)</f>
        <v>19.382000000000005</v>
      </c>
      <c r="H20" s="110">
        <f>SUM(H17:H19)</f>
        <v>17.022999999999982</v>
      </c>
      <c r="I20" s="75">
        <f t="shared" si="3"/>
        <v>42.04099999999999</v>
      </c>
      <c r="J20" s="110">
        <f>SUM(J17:J19)</f>
        <v>22.480000000000008</v>
      </c>
      <c r="K20" s="52">
        <f t="shared" si="3"/>
        <v>20.094000000000015</v>
      </c>
      <c r="L20" s="52">
        <f t="shared" si="3"/>
        <v>30.43800000000002</v>
      </c>
      <c r="M20" s="52">
        <f t="shared" si="3"/>
        <v>30.39600000000001</v>
      </c>
    </row>
    <row r="21" spans="1:13" ht="15" customHeight="1">
      <c r="A21" s="28" t="s">
        <v>15</v>
      </c>
      <c r="B21" s="3"/>
      <c r="C21" s="3"/>
      <c r="D21" s="3"/>
      <c r="E21" s="74">
        <v>-2.2</v>
      </c>
      <c r="F21" s="47">
        <v>-2.2529999999999997</v>
      </c>
      <c r="G21" s="74">
        <v>-5.072</v>
      </c>
      <c r="H21" s="153">
        <v>-4.406</v>
      </c>
      <c r="I21" s="74">
        <v>-10.639999999999999</v>
      </c>
      <c r="J21" s="153">
        <v>-9.843</v>
      </c>
      <c r="K21" s="47">
        <v>-8.326</v>
      </c>
      <c r="L21" s="47">
        <v>-8.326</v>
      </c>
      <c r="M21" s="47">
        <v>-8.84</v>
      </c>
    </row>
    <row r="22" spans="1:13" ht="15" customHeight="1">
      <c r="A22" s="29" t="s">
        <v>16</v>
      </c>
      <c r="B22" s="24"/>
      <c r="C22" s="24"/>
      <c r="D22" s="24"/>
      <c r="E22" s="73"/>
      <c r="F22" s="49"/>
      <c r="G22" s="73"/>
      <c r="H22" s="152"/>
      <c r="I22" s="73"/>
      <c r="J22" s="152"/>
      <c r="K22" s="49"/>
      <c r="L22" s="49"/>
      <c r="M22" s="49"/>
    </row>
    <row r="23" spans="1:13" ht="15" customHeight="1">
      <c r="A23" s="32" t="s">
        <v>90</v>
      </c>
      <c r="B23" s="11"/>
      <c r="C23" s="11"/>
      <c r="D23" s="11"/>
      <c r="E23" s="75">
        <f>SUM(E20:E22)</f>
        <v>6.8520000000000065</v>
      </c>
      <c r="F23" s="52">
        <f aca="true" t="shared" si="4" ref="F23:M23">SUM(F20:F22)</f>
        <v>6.083999999999975</v>
      </c>
      <c r="G23" s="75">
        <f>SUM(G20:G22)</f>
        <v>14.310000000000006</v>
      </c>
      <c r="H23" s="110">
        <f>SUM(H20:H22)</f>
        <v>12.616999999999983</v>
      </c>
      <c r="I23" s="75">
        <f t="shared" si="4"/>
        <v>31.40099999999999</v>
      </c>
      <c r="J23" s="110">
        <f>SUM(J20:J22)</f>
        <v>12.637000000000008</v>
      </c>
      <c r="K23" s="52">
        <f t="shared" si="4"/>
        <v>11.768000000000015</v>
      </c>
      <c r="L23" s="52">
        <f t="shared" si="4"/>
        <v>22.11200000000002</v>
      </c>
      <c r="M23" s="52">
        <f t="shared" si="4"/>
        <v>21.55600000000001</v>
      </c>
    </row>
    <row r="24" spans="1:13" ht="15" customHeight="1">
      <c r="A24" s="28" t="s">
        <v>81</v>
      </c>
      <c r="B24" s="3"/>
      <c r="C24" s="3"/>
      <c r="D24" s="3"/>
      <c r="E24" s="74">
        <f aca="true" t="shared" si="5" ref="E24:M24">E23-E25</f>
        <v>6.8520000000000065</v>
      </c>
      <c r="F24" s="47">
        <f t="shared" si="5"/>
        <v>6.083999999999975</v>
      </c>
      <c r="G24" s="74">
        <f t="shared" si="5"/>
        <v>14.310000000000006</v>
      </c>
      <c r="H24" s="153">
        <f t="shared" si="5"/>
        <v>12.616999999999983</v>
      </c>
      <c r="I24" s="74">
        <f t="shared" si="5"/>
        <v>31.40099999999999</v>
      </c>
      <c r="J24" s="153">
        <f t="shared" si="5"/>
        <v>12.637000000000008</v>
      </c>
      <c r="K24" s="47">
        <f t="shared" si="5"/>
        <v>11.768000000000015</v>
      </c>
      <c r="L24" s="47">
        <f t="shared" si="5"/>
        <v>22.11200000000002</v>
      </c>
      <c r="M24" s="47">
        <f t="shared" si="5"/>
        <v>21.55600000000001</v>
      </c>
    </row>
    <row r="25" spans="1:13" ht="15" customHeight="1">
      <c r="A25" s="28" t="s">
        <v>88</v>
      </c>
      <c r="B25" s="3"/>
      <c r="C25" s="3"/>
      <c r="D25" s="3"/>
      <c r="E25" s="74"/>
      <c r="F25" s="47"/>
      <c r="G25" s="74"/>
      <c r="H25" s="153"/>
      <c r="I25" s="74"/>
      <c r="J25" s="153"/>
      <c r="K25" s="47"/>
      <c r="L25" s="47"/>
      <c r="M25" s="47"/>
    </row>
    <row r="26" spans="1:13" ht="10.5" customHeight="1">
      <c r="A26" s="3"/>
      <c r="B26" s="3"/>
      <c r="C26" s="3"/>
      <c r="D26" s="3"/>
      <c r="E26" s="74"/>
      <c r="F26" s="47"/>
      <c r="G26" s="74"/>
      <c r="H26" s="153"/>
      <c r="I26" s="74"/>
      <c r="J26" s="47"/>
      <c r="K26" s="47"/>
      <c r="L26" s="47"/>
      <c r="M26" s="47"/>
    </row>
    <row r="27" spans="1:13" ht="15" customHeight="1">
      <c r="A27" s="178" t="s">
        <v>107</v>
      </c>
      <c r="B27" s="179"/>
      <c r="C27" s="179"/>
      <c r="D27" s="179"/>
      <c r="E27" s="180">
        <v>-0.30000000000000027</v>
      </c>
      <c r="F27" s="181"/>
      <c r="G27" s="180">
        <v>-2.2</v>
      </c>
      <c r="H27" s="182"/>
      <c r="I27" s="180"/>
      <c r="J27" s="181">
        <v>-12</v>
      </c>
      <c r="K27" s="181"/>
      <c r="L27" s="181"/>
      <c r="M27" s="181"/>
    </row>
    <row r="28" spans="1:13" ht="15" customHeight="1">
      <c r="A28" s="183" t="s">
        <v>108</v>
      </c>
      <c r="B28" s="184"/>
      <c r="C28" s="184"/>
      <c r="D28" s="184"/>
      <c r="E28" s="185">
        <f>E14-E27</f>
        <v>11.021000000000008</v>
      </c>
      <c r="F28" s="186">
        <f aca="true" t="shared" si="6" ref="F28:L28">F14-F27</f>
        <v>10.782999999999973</v>
      </c>
      <c r="G28" s="185">
        <f t="shared" si="6"/>
        <v>25.176000000000005</v>
      </c>
      <c r="H28" s="187">
        <f t="shared" si="6"/>
        <v>22.758999999999983</v>
      </c>
      <c r="I28" s="185">
        <f t="shared" si="6"/>
        <v>52.21099999999999</v>
      </c>
      <c r="J28" s="186">
        <f t="shared" si="6"/>
        <v>43.91100000000001</v>
      </c>
      <c r="K28" s="186">
        <f t="shared" si="6"/>
        <v>31.105000000000018</v>
      </c>
      <c r="L28" s="186">
        <f t="shared" si="6"/>
        <v>31.105000000000018</v>
      </c>
      <c r="M28" s="186">
        <f>M14-M27</f>
        <v>30.044000000000015</v>
      </c>
    </row>
    <row r="29" spans="1:13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M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2009</v>
      </c>
      <c r="M30" s="58">
        <f t="shared" si="7"/>
        <v>2008</v>
      </c>
    </row>
    <row r="31" spans="1:13" ht="12.75" customHeight="1">
      <c r="A31" s="59"/>
      <c r="B31" s="59"/>
      <c r="C31" s="60"/>
      <c r="D31" s="57"/>
      <c r="E31" s="78" t="str">
        <f>E$4</f>
        <v>Q2</v>
      </c>
      <c r="F31" s="78" t="str">
        <f>F$4</f>
        <v>Q2</v>
      </c>
      <c r="G31" s="78" t="str">
        <f>G$4</f>
        <v>Q1-2</v>
      </c>
      <c r="H31" s="78" t="str">
        <f>H$4</f>
        <v>Q1-2</v>
      </c>
      <c r="I31" s="78">
        <f>IF(I$4="","",I$4)</f>
      </c>
      <c r="J31" s="78"/>
      <c r="K31" s="78"/>
      <c r="L31" s="78"/>
      <c r="M31" s="78"/>
    </row>
    <row r="32" spans="1:13" s="17" customFormat="1" ht="15" customHeight="1">
      <c r="A32" s="56" t="s">
        <v>79</v>
      </c>
      <c r="B32" s="65"/>
      <c r="C32" s="60"/>
      <c r="D32" s="60"/>
      <c r="E32" s="79"/>
      <c r="F32" s="79"/>
      <c r="G32" s="79"/>
      <c r="H32" s="79"/>
      <c r="I32" s="79"/>
      <c r="J32" s="79"/>
      <c r="K32" s="79"/>
      <c r="L32" s="79"/>
      <c r="M32" s="79"/>
    </row>
    <row r="33" spans="5:13" ht="1.5" customHeight="1">
      <c r="E33" s="38"/>
      <c r="F33" s="38"/>
      <c r="G33" s="80"/>
      <c r="H33" s="80"/>
      <c r="I33" s="38"/>
      <c r="J33" s="38"/>
      <c r="K33" s="38"/>
      <c r="L33" s="38"/>
      <c r="M33" s="38"/>
    </row>
    <row r="34" spans="1:13" ht="15" customHeight="1">
      <c r="A34" s="28" t="s">
        <v>17</v>
      </c>
      <c r="B34" s="7"/>
      <c r="C34" s="7"/>
      <c r="D34" s="7"/>
      <c r="E34" s="74"/>
      <c r="F34" s="47"/>
      <c r="G34" s="74">
        <v>510.693</v>
      </c>
      <c r="H34" s="153">
        <v>510.693</v>
      </c>
      <c r="I34" s="74">
        <v>510.693</v>
      </c>
      <c r="J34" s="153">
        <v>512.661</v>
      </c>
      <c r="K34" s="47"/>
      <c r="L34" s="47">
        <v>79.46000000000001</v>
      </c>
      <c r="M34" s="47">
        <v>76.598</v>
      </c>
    </row>
    <row r="35" spans="1:13" ht="15" customHeight="1">
      <c r="A35" s="28" t="s">
        <v>18</v>
      </c>
      <c r="B35" s="6"/>
      <c r="C35" s="6"/>
      <c r="D35" s="6"/>
      <c r="E35" s="74"/>
      <c r="F35" s="47"/>
      <c r="G35" s="74"/>
      <c r="H35" s="153"/>
      <c r="I35" s="74"/>
      <c r="J35" s="153"/>
      <c r="K35" s="47"/>
      <c r="L35" s="47">
        <v>0.5179999999999999</v>
      </c>
      <c r="M35" s="47">
        <v>1.185</v>
      </c>
    </row>
    <row r="36" spans="1:13" ht="15" customHeight="1">
      <c r="A36" s="28" t="s">
        <v>82</v>
      </c>
      <c r="B36" s="6"/>
      <c r="C36" s="6"/>
      <c r="D36" s="6"/>
      <c r="E36" s="74"/>
      <c r="F36" s="47"/>
      <c r="G36" s="74">
        <v>61.20100000000001</v>
      </c>
      <c r="H36" s="153">
        <v>63.56200000000002</v>
      </c>
      <c r="I36" s="74">
        <v>62.6</v>
      </c>
      <c r="J36" s="153">
        <v>63.40999999999999</v>
      </c>
      <c r="K36" s="47"/>
      <c r="L36" s="47">
        <v>64.188</v>
      </c>
      <c r="M36" s="47">
        <v>63.83599999999999</v>
      </c>
    </row>
    <row r="37" spans="1:13" ht="15" customHeight="1">
      <c r="A37" s="28" t="s">
        <v>19</v>
      </c>
      <c r="B37" s="6"/>
      <c r="C37" s="6"/>
      <c r="D37" s="6"/>
      <c r="E37" s="74"/>
      <c r="F37" s="47"/>
      <c r="G37" s="74"/>
      <c r="H37" s="153">
        <v>3.632</v>
      </c>
      <c r="I37" s="74"/>
      <c r="J37" s="153">
        <v>3.628</v>
      </c>
      <c r="K37" s="47"/>
      <c r="L37" s="47"/>
      <c r="M37" s="47"/>
    </row>
    <row r="38" spans="1:13" ht="15" customHeight="1">
      <c r="A38" s="29" t="s">
        <v>20</v>
      </c>
      <c r="B38" s="22"/>
      <c r="C38" s="22"/>
      <c r="D38" s="22"/>
      <c r="E38" s="73"/>
      <c r="F38" s="49"/>
      <c r="G38" s="73">
        <v>0.551</v>
      </c>
      <c r="H38" s="152">
        <v>0.433</v>
      </c>
      <c r="I38" s="73">
        <v>0.40700000000000003</v>
      </c>
      <c r="J38" s="152">
        <v>0.314</v>
      </c>
      <c r="K38" s="49"/>
      <c r="L38" s="49"/>
      <c r="M38" s="49"/>
    </row>
    <row r="39" spans="1:13" ht="15" customHeight="1">
      <c r="A39" s="30" t="s">
        <v>21</v>
      </c>
      <c r="B39" s="10"/>
      <c r="C39" s="10"/>
      <c r="D39" s="10"/>
      <c r="E39" s="102">
        <v>0</v>
      </c>
      <c r="F39" s="103">
        <v>0</v>
      </c>
      <c r="G39" s="102">
        <f>SUM(G34:G38)</f>
        <v>572.445</v>
      </c>
      <c r="H39" s="137">
        <f>SUM(H34:H38)</f>
        <v>578.3199999999999</v>
      </c>
      <c r="I39" s="75">
        <f>SUM(I34:I38)</f>
        <v>573.7</v>
      </c>
      <c r="J39" s="110">
        <f>SUM(J34:J38)</f>
        <v>580.0129999999999</v>
      </c>
      <c r="K39" s="52" t="s">
        <v>75</v>
      </c>
      <c r="L39" s="52">
        <f>SUM(L34:L38)</f>
        <v>144.166</v>
      </c>
      <c r="M39" s="52">
        <f>SUM(M34:M38)</f>
        <v>141.619</v>
      </c>
    </row>
    <row r="40" spans="1:13" ht="15" customHeight="1">
      <c r="A40" s="28" t="s">
        <v>22</v>
      </c>
      <c r="B40" s="3"/>
      <c r="C40" s="3"/>
      <c r="D40" s="3"/>
      <c r="E40" s="74"/>
      <c r="F40" s="47"/>
      <c r="G40" s="74">
        <v>5.367</v>
      </c>
      <c r="H40" s="153">
        <v>4.915</v>
      </c>
      <c r="I40" s="74">
        <v>5.302</v>
      </c>
      <c r="J40" s="153">
        <v>3.398</v>
      </c>
      <c r="K40" s="47"/>
      <c r="L40" s="47">
        <v>3.9480000000000004</v>
      </c>
      <c r="M40" s="47">
        <v>6.622</v>
      </c>
    </row>
    <row r="41" spans="1:13" ht="15" customHeight="1">
      <c r="A41" s="28" t="s">
        <v>23</v>
      </c>
      <c r="B41" s="3"/>
      <c r="C41" s="3"/>
      <c r="D41" s="3"/>
      <c r="E41" s="74"/>
      <c r="F41" s="47"/>
      <c r="G41" s="74"/>
      <c r="H41" s="153"/>
      <c r="I41" s="74"/>
      <c r="J41" s="153"/>
      <c r="K41" s="47"/>
      <c r="L41" s="47"/>
      <c r="M41" s="47"/>
    </row>
    <row r="42" spans="1:13" ht="15" customHeight="1">
      <c r="A42" s="28" t="s">
        <v>24</v>
      </c>
      <c r="B42" s="3"/>
      <c r="C42" s="3"/>
      <c r="D42" s="3"/>
      <c r="E42" s="74"/>
      <c r="F42" s="47"/>
      <c r="G42" s="74">
        <v>55.590999999999994</v>
      </c>
      <c r="H42" s="153">
        <v>56.499</v>
      </c>
      <c r="I42" s="74">
        <v>42.961</v>
      </c>
      <c r="J42" s="153">
        <v>63.481</v>
      </c>
      <c r="K42" s="47"/>
      <c r="L42" s="47">
        <v>75.623</v>
      </c>
      <c r="M42" s="47">
        <v>67.683</v>
      </c>
    </row>
    <row r="43" spans="1:13" ht="15" customHeight="1">
      <c r="A43" s="28" t="s">
        <v>25</v>
      </c>
      <c r="B43" s="3"/>
      <c r="C43" s="3"/>
      <c r="D43" s="3"/>
      <c r="E43" s="74"/>
      <c r="F43" s="47"/>
      <c r="G43" s="74">
        <v>16.284</v>
      </c>
      <c r="H43" s="153">
        <v>7.03</v>
      </c>
      <c r="I43" s="74">
        <v>18.348</v>
      </c>
      <c r="J43" s="153">
        <v>46.646</v>
      </c>
      <c r="K43" s="47"/>
      <c r="L43" s="47">
        <v>29.632</v>
      </c>
      <c r="M43" s="47">
        <v>20.501</v>
      </c>
    </row>
    <row r="44" spans="1:13" ht="15" customHeight="1">
      <c r="A44" s="29" t="s">
        <v>26</v>
      </c>
      <c r="B44" s="22"/>
      <c r="C44" s="22"/>
      <c r="D44" s="22"/>
      <c r="E44" s="73"/>
      <c r="F44" s="49"/>
      <c r="G44" s="73"/>
      <c r="H44" s="152"/>
      <c r="I44" s="73"/>
      <c r="J44" s="152"/>
      <c r="K44" s="49"/>
      <c r="L44" s="49"/>
      <c r="M44" s="49"/>
    </row>
    <row r="45" spans="1:13" ht="15" customHeight="1">
      <c r="A45" s="31" t="s">
        <v>27</v>
      </c>
      <c r="B45" s="19"/>
      <c r="C45" s="19"/>
      <c r="D45" s="19"/>
      <c r="E45" s="104">
        <v>0</v>
      </c>
      <c r="F45" s="105">
        <v>0</v>
      </c>
      <c r="G45" s="104">
        <f>SUM(G40:G44)</f>
        <v>77.24199999999999</v>
      </c>
      <c r="H45" s="138">
        <f>SUM(H40:H44)</f>
        <v>68.444</v>
      </c>
      <c r="I45" s="81">
        <f>SUM(I40:I44)</f>
        <v>66.61099999999999</v>
      </c>
      <c r="J45" s="124">
        <f>SUM(J40:J44)</f>
        <v>113.525</v>
      </c>
      <c r="K45" s="82" t="s">
        <v>75</v>
      </c>
      <c r="L45" s="82">
        <f>SUM(L40:L44)</f>
        <v>109.203</v>
      </c>
      <c r="M45" s="82">
        <f>SUM(M40:M44)</f>
        <v>94.80600000000001</v>
      </c>
    </row>
    <row r="46" spans="1:13" ht="15" customHeight="1">
      <c r="A46" s="30" t="s">
        <v>59</v>
      </c>
      <c r="B46" s="9"/>
      <c r="C46" s="9"/>
      <c r="D46" s="9"/>
      <c r="E46" s="102">
        <v>0</v>
      </c>
      <c r="F46" s="103">
        <v>0</v>
      </c>
      <c r="G46" s="102">
        <f>G45+G39</f>
        <v>649.687</v>
      </c>
      <c r="H46" s="137">
        <f>H45+H39</f>
        <v>646.7639999999999</v>
      </c>
      <c r="I46" s="75">
        <f>I39+I45</f>
        <v>640.311</v>
      </c>
      <c r="J46" s="110">
        <f>J39+J45</f>
        <v>693.5379999999999</v>
      </c>
      <c r="K46" s="52" t="s">
        <v>75</v>
      </c>
      <c r="L46" s="52">
        <f>L39+L45</f>
        <v>253.369</v>
      </c>
      <c r="M46" s="52">
        <f>M39+M45</f>
        <v>236.425</v>
      </c>
    </row>
    <row r="47" spans="1:13" ht="15" customHeight="1">
      <c r="A47" s="28" t="s">
        <v>83</v>
      </c>
      <c r="B47" s="3"/>
      <c r="C47" s="3"/>
      <c r="D47" s="3"/>
      <c r="E47" s="74"/>
      <c r="F47" s="47"/>
      <c r="G47" s="74">
        <v>405.96900000000005</v>
      </c>
      <c r="H47" s="153">
        <v>372.87100000000004</v>
      </c>
      <c r="I47" s="74">
        <v>391.65900000000005</v>
      </c>
      <c r="J47" s="153">
        <v>360.257</v>
      </c>
      <c r="K47" s="47"/>
      <c r="L47" s="47">
        <v>141.46</v>
      </c>
      <c r="M47" s="47">
        <v>121.84700000000001</v>
      </c>
    </row>
    <row r="48" spans="1:13" ht="15" customHeight="1">
      <c r="A48" s="28" t="s">
        <v>89</v>
      </c>
      <c r="B48" s="3"/>
      <c r="C48" s="3"/>
      <c r="D48" s="3"/>
      <c r="E48" s="74"/>
      <c r="F48" s="47"/>
      <c r="G48" s="74"/>
      <c r="H48" s="153"/>
      <c r="I48" s="74"/>
      <c r="J48" s="153"/>
      <c r="K48" s="47"/>
      <c r="L48" s="47">
        <v>0.28</v>
      </c>
      <c r="M48" s="47">
        <v>0.29200000000000004</v>
      </c>
    </row>
    <row r="49" spans="1:13" ht="15" customHeight="1">
      <c r="A49" s="28" t="s">
        <v>77</v>
      </c>
      <c r="B49" s="3"/>
      <c r="C49" s="3"/>
      <c r="D49" s="3"/>
      <c r="E49" s="74"/>
      <c r="F49" s="47"/>
      <c r="G49" s="74"/>
      <c r="H49" s="153"/>
      <c r="I49" s="74"/>
      <c r="J49" s="153"/>
      <c r="K49" s="47"/>
      <c r="L49" s="47"/>
      <c r="M49" s="47"/>
    </row>
    <row r="50" spans="1:13" ht="15" customHeight="1">
      <c r="A50" s="28" t="s">
        <v>29</v>
      </c>
      <c r="B50" s="3"/>
      <c r="C50" s="3"/>
      <c r="D50" s="3"/>
      <c r="E50" s="74"/>
      <c r="F50" s="47"/>
      <c r="G50" s="74">
        <v>1.915</v>
      </c>
      <c r="H50" s="153">
        <v>2.26</v>
      </c>
      <c r="I50" s="74">
        <v>1.915</v>
      </c>
      <c r="J50" s="153">
        <v>2.26</v>
      </c>
      <c r="K50" s="47"/>
      <c r="L50" s="47">
        <v>2.807</v>
      </c>
      <c r="M50" s="47">
        <v>2.947</v>
      </c>
    </row>
    <row r="51" spans="1:13" ht="15" customHeight="1">
      <c r="A51" s="28" t="s">
        <v>30</v>
      </c>
      <c r="B51" s="3"/>
      <c r="C51" s="3"/>
      <c r="D51" s="3"/>
      <c r="E51" s="74"/>
      <c r="F51" s="47"/>
      <c r="G51" s="74">
        <v>145.473</v>
      </c>
      <c r="H51" s="153">
        <v>174.798</v>
      </c>
      <c r="I51" s="74">
        <v>162.636</v>
      </c>
      <c r="J51" s="153">
        <v>227.875</v>
      </c>
      <c r="K51" s="47"/>
      <c r="L51" s="47"/>
      <c r="M51" s="47">
        <v>15.796000000000001</v>
      </c>
    </row>
    <row r="52" spans="1:13" ht="15" customHeight="1">
      <c r="A52" s="28" t="s">
        <v>31</v>
      </c>
      <c r="B52" s="3"/>
      <c r="C52" s="3"/>
      <c r="D52" s="3"/>
      <c r="E52" s="74"/>
      <c r="F52" s="47"/>
      <c r="G52" s="74">
        <v>88.91499999999999</v>
      </c>
      <c r="H52" s="153">
        <v>89.296</v>
      </c>
      <c r="I52" s="74">
        <v>76.68599999999999</v>
      </c>
      <c r="J52" s="153">
        <v>103.146</v>
      </c>
      <c r="K52" s="47"/>
      <c r="L52" s="47">
        <v>108.822</v>
      </c>
      <c r="M52" s="47">
        <v>95.543</v>
      </c>
    </row>
    <row r="53" spans="1:13" ht="15" customHeight="1">
      <c r="A53" s="28" t="s">
        <v>32</v>
      </c>
      <c r="B53" s="3"/>
      <c r="C53" s="3"/>
      <c r="D53" s="3"/>
      <c r="E53" s="74"/>
      <c r="F53" s="47"/>
      <c r="G53" s="74">
        <v>7.415</v>
      </c>
      <c r="H53" s="153">
        <v>7.539</v>
      </c>
      <c r="I53" s="74">
        <v>7.415</v>
      </c>
      <c r="J53" s="153"/>
      <c r="K53" s="47"/>
      <c r="L53" s="47"/>
      <c r="M53" s="47"/>
    </row>
    <row r="54" spans="1:13" ht="15" customHeight="1">
      <c r="A54" s="29" t="s">
        <v>84</v>
      </c>
      <c r="B54" s="22"/>
      <c r="C54" s="22"/>
      <c r="D54" s="22"/>
      <c r="E54" s="73"/>
      <c r="F54" s="49"/>
      <c r="G54" s="73"/>
      <c r="H54" s="152"/>
      <c r="I54" s="73"/>
      <c r="J54" s="152"/>
      <c r="K54" s="49"/>
      <c r="L54" s="49"/>
      <c r="M54" s="49"/>
    </row>
    <row r="55" spans="1:13" ht="15" customHeight="1">
      <c r="A55" s="30" t="s">
        <v>76</v>
      </c>
      <c r="B55" s="9"/>
      <c r="C55" s="9"/>
      <c r="D55" s="9"/>
      <c r="E55" s="102">
        <v>0</v>
      </c>
      <c r="F55" s="103">
        <v>0</v>
      </c>
      <c r="G55" s="102">
        <f>SUM(G47:G54)</f>
        <v>649.687</v>
      </c>
      <c r="H55" s="137">
        <f>SUM(H47:H54)</f>
        <v>646.7640000000001</v>
      </c>
      <c r="I55" s="75">
        <f>SUM(I47:I54)</f>
        <v>640.311</v>
      </c>
      <c r="J55" s="110">
        <f>SUM(J47:J54)</f>
        <v>693.538</v>
      </c>
      <c r="K55" s="52" t="s">
        <v>75</v>
      </c>
      <c r="L55" s="52">
        <f>SUM(L47:L54)</f>
        <v>253.369</v>
      </c>
      <c r="M55" s="52">
        <f>SUM(M47:M54)</f>
        <v>236.425</v>
      </c>
    </row>
    <row r="56" spans="1:13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  <c r="M56" s="47"/>
    </row>
    <row r="57" spans="1:13" ht="12.75" customHeight="1">
      <c r="A57" s="66"/>
      <c r="B57" s="55"/>
      <c r="C57" s="57"/>
      <c r="D57" s="57"/>
      <c r="E57" s="58">
        <f>E$3</f>
        <v>2012</v>
      </c>
      <c r="F57" s="58">
        <f aca="true" t="shared" si="8" ref="F57:M57">F$3</f>
        <v>2011</v>
      </c>
      <c r="G57" s="58">
        <f t="shared" si="8"/>
        <v>2012</v>
      </c>
      <c r="H57" s="58">
        <f t="shared" si="8"/>
        <v>2011</v>
      </c>
      <c r="I57" s="58">
        <f t="shared" si="8"/>
        <v>2011</v>
      </c>
      <c r="J57" s="58">
        <f t="shared" si="8"/>
        <v>2010</v>
      </c>
      <c r="K57" s="58">
        <f t="shared" si="8"/>
        <v>2009</v>
      </c>
      <c r="L57" s="58">
        <f t="shared" si="8"/>
        <v>2009</v>
      </c>
      <c r="M57" s="58">
        <f t="shared" si="8"/>
        <v>2008</v>
      </c>
    </row>
    <row r="58" spans="1:13" ht="12.75" customHeight="1">
      <c r="A58" s="59"/>
      <c r="B58" s="59"/>
      <c r="C58" s="57"/>
      <c r="D58" s="57"/>
      <c r="E58" s="78" t="str">
        <f>E$4</f>
        <v>Q2</v>
      </c>
      <c r="F58" s="78" t="str">
        <f>F$4</f>
        <v>Q2</v>
      </c>
      <c r="G58" s="78" t="str">
        <f>G$4</f>
        <v>Q1-2</v>
      </c>
      <c r="H58" s="78" t="str">
        <f>H$4</f>
        <v>Q1-2</v>
      </c>
      <c r="I58" s="78">
        <f>IF(I$4="","",I$4)</f>
      </c>
      <c r="J58" s="78"/>
      <c r="K58" s="78"/>
      <c r="L58" s="78"/>
      <c r="M58" s="78"/>
    </row>
    <row r="59" spans="1:13" s="17" customFormat="1" ht="15" customHeight="1">
      <c r="A59" s="66" t="s">
        <v>80</v>
      </c>
      <c r="B59" s="65"/>
      <c r="C59" s="60"/>
      <c r="D59" s="60"/>
      <c r="E59" s="79"/>
      <c r="F59" s="79"/>
      <c r="G59" s="79"/>
      <c r="H59" s="79"/>
      <c r="I59" s="79"/>
      <c r="J59" s="79"/>
      <c r="K59" s="79"/>
      <c r="L59" s="79"/>
      <c r="M59" s="79"/>
    </row>
    <row r="60" spans="5:13" ht="1.5" customHeight="1">
      <c r="E60" s="38"/>
      <c r="F60" s="38"/>
      <c r="G60" s="80"/>
      <c r="H60" s="80"/>
      <c r="I60" s="38"/>
      <c r="J60" s="156"/>
      <c r="K60" s="38"/>
      <c r="L60" s="38"/>
      <c r="M60" s="38"/>
    </row>
    <row r="61" spans="1:13" ht="24.75" customHeight="1">
      <c r="A61" s="198" t="s">
        <v>33</v>
      </c>
      <c r="B61" s="198"/>
      <c r="C61" s="8"/>
      <c r="D61" s="8"/>
      <c r="E61" s="72">
        <v>7.106000000000003</v>
      </c>
      <c r="F61" s="50">
        <v>6.875</v>
      </c>
      <c r="G61" s="72">
        <v>13.601000000000003</v>
      </c>
      <c r="H61" s="151">
        <v>12.258999999999999</v>
      </c>
      <c r="I61" s="72">
        <v>34.87199999999999</v>
      </c>
      <c r="J61" s="151"/>
      <c r="K61" s="50"/>
      <c r="L61" s="50">
        <v>27.271</v>
      </c>
      <c r="M61" s="50">
        <v>29.625999999999998</v>
      </c>
    </row>
    <row r="62" spans="1:13" ht="15" customHeight="1">
      <c r="A62" s="200" t="s">
        <v>34</v>
      </c>
      <c r="B62" s="200"/>
      <c r="C62" s="23"/>
      <c r="D62" s="23"/>
      <c r="E62" s="73">
        <v>0.3500000000000004</v>
      </c>
      <c r="F62" s="49">
        <v>2.460000000000001</v>
      </c>
      <c r="G62" s="73">
        <v>2.584</v>
      </c>
      <c r="H62" s="152">
        <v>-5.771000000000001</v>
      </c>
      <c r="I62" s="73">
        <v>-4.243</v>
      </c>
      <c r="J62" s="152"/>
      <c r="K62" s="49"/>
      <c r="L62" s="49">
        <v>9.842000000000002</v>
      </c>
      <c r="M62" s="49">
        <v>7.936999999999999</v>
      </c>
    </row>
    <row r="63" spans="1:13" ht="16.5" customHeight="1">
      <c r="A63" s="201" t="s">
        <v>35</v>
      </c>
      <c r="B63" s="201"/>
      <c r="C63" s="25"/>
      <c r="D63" s="25"/>
      <c r="E63" s="75">
        <f>SUM(E61:E62)</f>
        <v>7.456000000000004</v>
      </c>
      <c r="F63" s="52">
        <f>SUM(F61:F62)</f>
        <v>9.335</v>
      </c>
      <c r="G63" s="77">
        <f>SUM(G61:G62)</f>
        <v>16.185000000000002</v>
      </c>
      <c r="H63" s="142">
        <f>SUM(H61:H62)</f>
        <v>6.487999999999998</v>
      </c>
      <c r="I63" s="75">
        <f>SUM(I61:I62)</f>
        <v>30.62899999999999</v>
      </c>
      <c r="J63" s="110" t="s">
        <v>75</v>
      </c>
      <c r="K63" s="52" t="s">
        <v>75</v>
      </c>
      <c r="L63" s="52">
        <f>SUM(L61:L62)</f>
        <v>37.113</v>
      </c>
      <c r="M63" s="52">
        <f>SUM(M61:M62)</f>
        <v>37.562999999999995</v>
      </c>
    </row>
    <row r="64" spans="1:13" ht="15" customHeight="1">
      <c r="A64" s="198" t="s">
        <v>85</v>
      </c>
      <c r="B64" s="198"/>
      <c r="C64" s="3"/>
      <c r="D64" s="3"/>
      <c r="E64" s="74">
        <v>-0.8500000000000001</v>
      </c>
      <c r="F64" s="47">
        <v>1.6660000000000004</v>
      </c>
      <c r="G64" s="74">
        <v>-1.086</v>
      </c>
      <c r="H64" s="153">
        <v>-0.5659999999999998</v>
      </c>
      <c r="I64" s="74">
        <v>-2.107</v>
      </c>
      <c r="J64" s="153"/>
      <c r="K64" s="47"/>
      <c r="L64" s="47">
        <v>-7.055</v>
      </c>
      <c r="M64" s="47">
        <v>-10.976</v>
      </c>
    </row>
    <row r="65" spans="1:13" ht="15" customHeight="1">
      <c r="A65" s="200" t="s">
        <v>86</v>
      </c>
      <c r="B65" s="200"/>
      <c r="C65" s="22"/>
      <c r="D65" s="22"/>
      <c r="E65" s="73"/>
      <c r="F65" s="49"/>
      <c r="G65" s="73"/>
      <c r="H65" s="152"/>
      <c r="I65" s="73"/>
      <c r="J65" s="152"/>
      <c r="K65" s="49"/>
      <c r="L65" s="49"/>
      <c r="M65" s="49"/>
    </row>
    <row r="66" spans="1:13" s="42" customFormat="1" ht="16.5" customHeight="1">
      <c r="A66" s="140" t="s">
        <v>87</v>
      </c>
      <c r="B66" s="140"/>
      <c r="C66" s="26"/>
      <c r="D66" s="26"/>
      <c r="E66" s="75">
        <f>SUM(E63:E65)</f>
        <v>6.606000000000003</v>
      </c>
      <c r="F66" s="52">
        <f>SUM(F63:F65)</f>
        <v>11.001000000000001</v>
      </c>
      <c r="G66" s="77">
        <f>SUM(G63:G65)</f>
        <v>15.099000000000002</v>
      </c>
      <c r="H66" s="142">
        <f>SUM(H63:H65)</f>
        <v>5.921999999999998</v>
      </c>
      <c r="I66" s="75">
        <f>SUM(I63:I65)</f>
        <v>28.52199999999999</v>
      </c>
      <c r="J66" s="110" t="s">
        <v>75</v>
      </c>
      <c r="K66" s="52" t="s">
        <v>75</v>
      </c>
      <c r="L66" s="52">
        <f>SUM(L63:L65)</f>
        <v>30.058</v>
      </c>
      <c r="M66" s="52">
        <f>SUM(M63:M65)</f>
        <v>26.586999999999996</v>
      </c>
    </row>
    <row r="67" spans="1:13" ht="15" customHeight="1">
      <c r="A67" s="200" t="s">
        <v>36</v>
      </c>
      <c r="B67" s="200"/>
      <c r="C67" s="27"/>
      <c r="D67" s="27"/>
      <c r="E67" s="73"/>
      <c r="F67" s="49">
        <v>-1.968</v>
      </c>
      <c r="G67" s="73"/>
      <c r="H67" s="152"/>
      <c r="I67" s="73">
        <v>1</v>
      </c>
      <c r="J67" s="152"/>
      <c r="K67" s="49"/>
      <c r="L67" s="49">
        <v>-2.6310000000000002</v>
      </c>
      <c r="M67" s="49"/>
    </row>
    <row r="68" spans="1:13" ht="16.5" customHeight="1">
      <c r="A68" s="201" t="s">
        <v>37</v>
      </c>
      <c r="B68" s="201"/>
      <c r="C68" s="9"/>
      <c r="D68" s="9"/>
      <c r="E68" s="75">
        <f>SUM(E66:E67)</f>
        <v>6.606000000000003</v>
      </c>
      <c r="F68" s="52">
        <f>SUM(F66:F67)</f>
        <v>9.033000000000001</v>
      </c>
      <c r="G68" s="77">
        <f>SUM(G66:G67)</f>
        <v>15.099000000000002</v>
      </c>
      <c r="H68" s="142">
        <f>SUM(H66:H67)</f>
        <v>5.921999999999998</v>
      </c>
      <c r="I68" s="75">
        <f>SUM(I66:I67)</f>
        <v>29.52199999999999</v>
      </c>
      <c r="J68" s="110" t="s">
        <v>75</v>
      </c>
      <c r="K68" s="52" t="s">
        <v>75</v>
      </c>
      <c r="L68" s="52">
        <f>SUM(L66:L67)</f>
        <v>27.427</v>
      </c>
      <c r="M68" s="52">
        <f>SUM(M66:M67)</f>
        <v>26.586999999999996</v>
      </c>
    </row>
    <row r="69" spans="1:13" ht="15" customHeight="1">
      <c r="A69" s="198" t="s">
        <v>38</v>
      </c>
      <c r="B69" s="198"/>
      <c r="C69" s="3"/>
      <c r="D69" s="3"/>
      <c r="E69" s="74">
        <v>-17.331</v>
      </c>
      <c r="F69" s="47">
        <v>-12.331000000000003</v>
      </c>
      <c r="G69" s="74">
        <v>-17.163</v>
      </c>
      <c r="H69" s="153">
        <v>-53.077000000000005</v>
      </c>
      <c r="I69" s="74">
        <v>-65.239</v>
      </c>
      <c r="J69" s="153"/>
      <c r="K69" s="47"/>
      <c r="L69" s="47">
        <v>-15.796000000000001</v>
      </c>
      <c r="M69" s="47">
        <v>-9.475</v>
      </c>
    </row>
    <row r="70" spans="1:13" ht="15" customHeight="1">
      <c r="A70" s="198" t="s">
        <v>39</v>
      </c>
      <c r="B70" s="198"/>
      <c r="C70" s="3"/>
      <c r="D70" s="3"/>
      <c r="E70" s="74"/>
      <c r="F70" s="47"/>
      <c r="G70" s="74"/>
      <c r="H70" s="153"/>
      <c r="I70" s="74"/>
      <c r="J70" s="153"/>
      <c r="K70" s="47"/>
      <c r="L70" s="47"/>
      <c r="M70" s="47"/>
    </row>
    <row r="71" spans="1:13" ht="15" customHeight="1">
      <c r="A71" s="198" t="s">
        <v>40</v>
      </c>
      <c r="B71" s="198"/>
      <c r="C71" s="3"/>
      <c r="D71" s="3"/>
      <c r="E71" s="74"/>
      <c r="F71" s="47"/>
      <c r="G71" s="74"/>
      <c r="H71" s="153"/>
      <c r="I71" s="74"/>
      <c r="J71" s="153"/>
      <c r="K71" s="47"/>
      <c r="L71" s="47">
        <v>-2.5</v>
      </c>
      <c r="M71" s="47"/>
    </row>
    <row r="72" spans="1:13" ht="15" customHeight="1">
      <c r="A72" s="200" t="s">
        <v>41</v>
      </c>
      <c r="B72" s="200"/>
      <c r="C72" s="22"/>
      <c r="D72" s="22"/>
      <c r="E72" s="73"/>
      <c r="F72" s="49"/>
      <c r="G72" s="73"/>
      <c r="H72" s="152">
        <v>7.539</v>
      </c>
      <c r="I72" s="73">
        <v>7.419</v>
      </c>
      <c r="J72" s="152"/>
      <c r="K72" s="49"/>
      <c r="L72" s="49"/>
      <c r="M72" s="49"/>
    </row>
    <row r="73" spans="1:13" ht="16.5" customHeight="1">
      <c r="A73" s="33" t="s">
        <v>42</v>
      </c>
      <c r="B73" s="33"/>
      <c r="C73" s="20"/>
      <c r="D73" s="20"/>
      <c r="E73" s="76">
        <f>SUM(E69:E72)</f>
        <v>-17.331</v>
      </c>
      <c r="F73" s="51">
        <f>SUM(F69:F72)</f>
        <v>-12.331000000000003</v>
      </c>
      <c r="G73" s="81">
        <f>SUM(G69:G72)</f>
        <v>-17.163</v>
      </c>
      <c r="H73" s="124">
        <f>SUM(H69:H72)</f>
        <v>-45.538000000000004</v>
      </c>
      <c r="I73" s="76">
        <f>SUM(I69:I72)</f>
        <v>-57.82000000000001</v>
      </c>
      <c r="J73" s="155" t="s">
        <v>75</v>
      </c>
      <c r="K73" s="51" t="s">
        <v>75</v>
      </c>
      <c r="L73" s="51">
        <f>SUM(L69:L72)</f>
        <v>-18.296</v>
      </c>
      <c r="M73" s="51">
        <f>SUM(M69:M72)</f>
        <v>-9.475</v>
      </c>
    </row>
    <row r="74" spans="1:13" ht="16.5" customHeight="1">
      <c r="A74" s="201" t="s">
        <v>43</v>
      </c>
      <c r="B74" s="201"/>
      <c r="C74" s="9"/>
      <c r="D74" s="9"/>
      <c r="E74" s="75">
        <f>+E68+E73</f>
        <v>-10.724999999999996</v>
      </c>
      <c r="F74" s="52">
        <f>SUM(F73+F68)</f>
        <v>-3.298000000000002</v>
      </c>
      <c r="G74" s="77">
        <f>SUM(G73+G68)</f>
        <v>-2.0639999999999983</v>
      </c>
      <c r="H74" s="142">
        <f>SUM(H73+H68)</f>
        <v>-39.61600000000001</v>
      </c>
      <c r="I74" s="75">
        <f>SUM(I73+I68)</f>
        <v>-28.298000000000016</v>
      </c>
      <c r="J74" s="110" t="s">
        <v>75</v>
      </c>
      <c r="K74" s="52" t="s">
        <v>75</v>
      </c>
      <c r="L74" s="52">
        <f>SUM(L73+L68)</f>
        <v>9.131</v>
      </c>
      <c r="M74" s="52">
        <f>SUM(M73+M68)</f>
        <v>17.111999999999995</v>
      </c>
    </row>
    <row r="75" spans="1:13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  <c r="M75" s="47"/>
    </row>
    <row r="76" spans="1:13" ht="12.75" customHeight="1">
      <c r="A76" s="66"/>
      <c r="B76" s="55"/>
      <c r="C76" s="57"/>
      <c r="D76" s="57"/>
      <c r="E76" s="58">
        <f>E$3</f>
        <v>2012</v>
      </c>
      <c r="F76" s="58">
        <f aca="true" t="shared" si="9" ref="F76:M76">F$3</f>
        <v>2011</v>
      </c>
      <c r="G76" s="58">
        <f>G$3</f>
        <v>2012</v>
      </c>
      <c r="H76" s="58">
        <f>H$3</f>
        <v>2011</v>
      </c>
      <c r="I76" s="58">
        <f t="shared" si="9"/>
        <v>2011</v>
      </c>
      <c r="J76" s="58">
        <f t="shared" si="9"/>
        <v>2010</v>
      </c>
      <c r="K76" s="58">
        <f t="shared" si="9"/>
        <v>2009</v>
      </c>
      <c r="L76" s="58">
        <f t="shared" si="9"/>
        <v>2009</v>
      </c>
      <c r="M76" s="58">
        <f t="shared" si="9"/>
        <v>2008</v>
      </c>
    </row>
    <row r="77" spans="1:13" ht="12.75" customHeight="1">
      <c r="A77" s="59"/>
      <c r="B77" s="59"/>
      <c r="C77" s="57"/>
      <c r="D77" s="57"/>
      <c r="E77" s="58" t="str">
        <f>E$4</f>
        <v>Q2</v>
      </c>
      <c r="F77" s="58" t="str">
        <f>F$4</f>
        <v>Q2</v>
      </c>
      <c r="G77" s="58" t="str">
        <f>G$4</f>
        <v>Q1-2</v>
      </c>
      <c r="H77" s="58" t="str">
        <f>H$4</f>
        <v>Q1-2</v>
      </c>
      <c r="I77" s="58">
        <f>IF(I$4="","",I$4)</f>
      </c>
      <c r="J77" s="58"/>
      <c r="K77" s="58"/>
      <c r="L77" s="58"/>
      <c r="M77" s="58"/>
    </row>
    <row r="78" spans="1:13" s="17" customFormat="1" ht="15" customHeight="1">
      <c r="A78" s="66" t="s">
        <v>56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/>
      <c r="M78" s="62"/>
    </row>
    <row r="79" ht="1.5" customHeight="1"/>
    <row r="80" spans="1:13" ht="15" customHeight="1">
      <c r="A80" s="198" t="s">
        <v>44</v>
      </c>
      <c r="B80" s="198"/>
      <c r="C80" s="6"/>
      <c r="D80" s="6"/>
      <c r="E80" s="67">
        <f>IF(E7=0,"-",IF(E14=0,"-",(E14/E7))*100)</f>
        <v>15.140303060259008</v>
      </c>
      <c r="F80" s="53">
        <f>IF(F14=0,"-",IF(F7=0,"-",F14/F7))*100</f>
        <v>15.890770296358484</v>
      </c>
      <c r="G80" s="67">
        <f>IF(G7=0,"",IF(G14=0,"",(G14/G7))*100)</f>
        <v>15.478620559563993</v>
      </c>
      <c r="H80" s="109">
        <f>IF(H7=0,"",IF(H14=0,"",(H14/H7))*100)</f>
        <v>16.976346941363378</v>
      </c>
      <c r="I80" s="106">
        <f>IF(I14=0,"-",IF(I7=0,"-",I14/I7))*100</f>
        <v>18.93514085937273</v>
      </c>
      <c r="J80" s="162">
        <f>IF(J14=0,"-",IF(J7=0,"-",J14/J7))*100</f>
        <v>13.374939225778332</v>
      </c>
      <c r="K80" s="53">
        <f>IF(K14=0,"-",IF(K7=0,"-",K14/K7)*100)</f>
        <v>14.08702662065343</v>
      </c>
      <c r="L80" s="53">
        <f>IF(L14=0,"-",IF(L7=0,"-",L14/L7)*100)</f>
        <v>14.08702662065343</v>
      </c>
      <c r="M80" s="53">
        <f>IF(M14=0,"-",IF(M7=0,"-",M14/M7)*100)</f>
        <v>18.962263555519097</v>
      </c>
    </row>
    <row r="81" spans="1:13" ht="15" customHeight="1">
      <c r="A81" s="198" t="s">
        <v>45</v>
      </c>
      <c r="B81" s="198"/>
      <c r="C81" s="6"/>
      <c r="D81" s="6"/>
      <c r="E81" s="67">
        <f aca="true" t="shared" si="10" ref="E81:M81">IF(E20=0,"-",IF(E7=0,"-",E20/E7)*100)</f>
        <v>12.783324624705209</v>
      </c>
      <c r="F81" s="53">
        <f t="shared" si="10"/>
        <v>12.286131128697079</v>
      </c>
      <c r="G81" s="67">
        <f>IF(G20=0,"-",IF(G7=0,"-",G20/G7)*100)</f>
        <v>13.057391351212974</v>
      </c>
      <c r="H81" s="109">
        <f t="shared" si="10"/>
        <v>12.697761500190197</v>
      </c>
      <c r="I81" s="106">
        <f>IF(I20=0,"-",IF(I7=0,"-",I20/I7)*100)</f>
        <v>15.246830301447758</v>
      </c>
      <c r="J81" s="109">
        <f t="shared" si="10"/>
        <v>9.422100021794897</v>
      </c>
      <c r="K81" s="53">
        <f t="shared" si="10"/>
        <v>9.100296187603604</v>
      </c>
      <c r="L81" s="53">
        <f t="shared" si="10"/>
        <v>13.784951495883272</v>
      </c>
      <c r="M81" s="53">
        <f t="shared" si="10"/>
        <v>19.184428272984906</v>
      </c>
    </row>
    <row r="82" spans="1:13" ht="15" customHeight="1">
      <c r="A82" s="198" t="s">
        <v>46</v>
      </c>
      <c r="B82" s="198"/>
      <c r="C82" s="7"/>
      <c r="D82" s="7"/>
      <c r="E82" s="67" t="s">
        <v>58</v>
      </c>
      <c r="F82" s="54" t="s">
        <v>58</v>
      </c>
      <c r="G82" s="67" t="s">
        <v>58</v>
      </c>
      <c r="H82" s="109" t="s">
        <v>58</v>
      </c>
      <c r="I82" s="67">
        <f>IF((I47=0),"-",(I24/((I47+J47)/2)*100))</f>
        <v>8.352262752754294</v>
      </c>
      <c r="J82" s="109" t="s">
        <v>58</v>
      </c>
      <c r="K82" s="53" t="str">
        <f>IF((K47=0),"-",(K24/((K47+L47)/2)*100))</f>
        <v>-</v>
      </c>
      <c r="L82" s="53">
        <f>IF((L47=0),"-",(L24/((L47+M47)/2)*100))</f>
        <v>16.795603610994025</v>
      </c>
      <c r="M82" s="53" t="s">
        <v>75</v>
      </c>
    </row>
    <row r="83" spans="1:13" ht="15" customHeight="1">
      <c r="A83" s="198" t="s">
        <v>47</v>
      </c>
      <c r="B83" s="198"/>
      <c r="C83" s="7"/>
      <c r="D83" s="7"/>
      <c r="E83" s="67" t="s">
        <v>58</v>
      </c>
      <c r="F83" s="54" t="s">
        <v>58</v>
      </c>
      <c r="G83" s="67" t="s">
        <v>58</v>
      </c>
      <c r="H83" s="109" t="s">
        <v>58</v>
      </c>
      <c r="I83" s="67">
        <f>IF((I47=0),"-",((I17+I18)/((I47+I48+I49+I51+J47+J48+J49+J51)/2)*100))</f>
        <v>9.358322238532525</v>
      </c>
      <c r="J83" s="109" t="s">
        <v>58</v>
      </c>
      <c r="K83" s="54" t="str">
        <f>IF((K47=0),"-",((K17+K18)/((K47+K48+K49+K51+L47+L48+L49+L51)/2)*100))</f>
        <v>-</v>
      </c>
      <c r="L83" s="54">
        <f>IF((L47=0),"-",((L17+L18)/((L47+L48+L49+L51+M47+M48+M49+M51)/2)*100))</f>
        <v>21.898989898989914</v>
      </c>
      <c r="M83" s="54" t="s">
        <v>75</v>
      </c>
    </row>
    <row r="84" spans="1:13" ht="15" customHeight="1">
      <c r="A84" s="198" t="s">
        <v>48</v>
      </c>
      <c r="B84" s="198"/>
      <c r="C84" s="6"/>
      <c r="D84" s="6"/>
      <c r="E84" s="71" t="str">
        <f aca="true" t="shared" si="11" ref="E84:M84">IF(E47=0,"-",((E47+E48)/E55*100))</f>
        <v>-</v>
      </c>
      <c r="F84" s="100" t="str">
        <f t="shared" si="11"/>
        <v>-</v>
      </c>
      <c r="G84" s="71">
        <f t="shared" si="11"/>
        <v>62.48685905674579</v>
      </c>
      <c r="H84" s="111">
        <f t="shared" si="11"/>
        <v>57.65178643214526</v>
      </c>
      <c r="I84" s="71">
        <f t="shared" si="11"/>
        <v>61.16699541316641</v>
      </c>
      <c r="J84" s="111">
        <f t="shared" si="11"/>
        <v>51.944810522278516</v>
      </c>
      <c r="K84" s="100" t="str">
        <f t="shared" si="11"/>
        <v>-</v>
      </c>
      <c r="L84" s="100">
        <f t="shared" si="11"/>
        <v>55.942123937814024</v>
      </c>
      <c r="M84" s="100">
        <f t="shared" si="11"/>
        <v>51.660780374325896</v>
      </c>
    </row>
    <row r="85" spans="1:13" ht="15" customHeight="1">
      <c r="A85" s="198" t="s">
        <v>49</v>
      </c>
      <c r="B85" s="198"/>
      <c r="C85" s="6"/>
      <c r="D85" s="6"/>
      <c r="E85" s="68" t="str">
        <f aca="true" t="shared" si="12" ref="E85:M85">IF((E51+E49-E43-E41-E37)=0,"-",(E51+E49-E43-E41-E37))</f>
        <v>-</v>
      </c>
      <c r="F85" s="1" t="str">
        <f t="shared" si="12"/>
        <v>-</v>
      </c>
      <c r="G85" s="68">
        <f t="shared" si="12"/>
        <v>129.18900000000002</v>
      </c>
      <c r="H85" s="112">
        <f t="shared" si="12"/>
        <v>164.136</v>
      </c>
      <c r="I85" s="68">
        <f t="shared" si="12"/>
        <v>144.288</v>
      </c>
      <c r="J85" s="112">
        <f t="shared" si="12"/>
        <v>177.601</v>
      </c>
      <c r="K85" s="1" t="str">
        <f t="shared" si="12"/>
        <v>-</v>
      </c>
      <c r="L85" s="1">
        <f t="shared" si="12"/>
        <v>-29.632</v>
      </c>
      <c r="M85" s="1">
        <f t="shared" si="12"/>
        <v>-4.705</v>
      </c>
    </row>
    <row r="86" spans="1:13" ht="15" customHeight="1">
      <c r="A86" s="198" t="s">
        <v>50</v>
      </c>
      <c r="B86" s="198"/>
      <c r="C86" s="3"/>
      <c r="D86" s="3"/>
      <c r="E86" s="69" t="str">
        <f aca="true" t="shared" si="13" ref="E86:M86">IF((E47=0),"-",((E51+E49)/(E47+E48)))</f>
        <v>-</v>
      </c>
      <c r="F86" s="2" t="str">
        <f t="shared" si="13"/>
        <v>-</v>
      </c>
      <c r="G86" s="69">
        <f t="shared" si="13"/>
        <v>0.35833524234609043</v>
      </c>
      <c r="H86" s="113">
        <f t="shared" si="13"/>
        <v>0.46878947410766725</v>
      </c>
      <c r="I86" s="69">
        <f t="shared" si="13"/>
        <v>0.4152489793417232</v>
      </c>
      <c r="J86" s="113">
        <f t="shared" si="13"/>
        <v>0.6325345517227979</v>
      </c>
      <c r="K86" s="2" t="str">
        <f t="shared" si="13"/>
        <v>-</v>
      </c>
      <c r="L86" s="2">
        <f t="shared" si="13"/>
        <v>0</v>
      </c>
      <c r="M86" s="2">
        <f t="shared" si="13"/>
        <v>0.12932806065220773</v>
      </c>
    </row>
    <row r="87" spans="1:13" ht="15" customHeight="1">
      <c r="A87" s="200" t="s">
        <v>51</v>
      </c>
      <c r="B87" s="200"/>
      <c r="C87" s="22"/>
      <c r="D87" s="22"/>
      <c r="E87" s="70" t="s">
        <v>58</v>
      </c>
      <c r="F87" s="18" t="s">
        <v>58</v>
      </c>
      <c r="G87" s="70" t="s">
        <v>58</v>
      </c>
      <c r="H87" s="163" t="s">
        <v>58</v>
      </c>
      <c r="I87" s="70">
        <v>177</v>
      </c>
      <c r="J87" s="163">
        <v>167</v>
      </c>
      <c r="K87" s="18" t="s">
        <v>75</v>
      </c>
      <c r="L87" s="18">
        <v>138</v>
      </c>
      <c r="M87" s="18">
        <v>113</v>
      </c>
    </row>
    <row r="88" spans="1:13" ht="15" customHeight="1">
      <c r="A88" s="131" t="s">
        <v>114</v>
      </c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</row>
    <row r="89" spans="1:13" ht="15" customHeight="1">
      <c r="A89" s="5" t="s">
        <v>115</v>
      </c>
      <c r="B89" s="5"/>
      <c r="C89" s="5"/>
      <c r="D89" s="5"/>
      <c r="E89" s="5"/>
      <c r="F89" s="5"/>
      <c r="G89" s="132"/>
      <c r="H89" s="132"/>
      <c r="I89" s="5"/>
      <c r="J89" s="5"/>
      <c r="K89" s="5"/>
      <c r="L89" s="5"/>
      <c r="M89" s="5"/>
    </row>
    <row r="90" spans="1:13" ht="15">
      <c r="A90" s="5"/>
      <c r="B90" s="132"/>
      <c r="C90" s="132"/>
      <c r="D90" s="132"/>
      <c r="E90" s="133"/>
      <c r="F90" s="133"/>
      <c r="G90" s="132"/>
      <c r="H90" s="132"/>
      <c r="I90" s="133"/>
      <c r="J90" s="133"/>
      <c r="K90" s="133"/>
      <c r="L90" s="133"/>
      <c r="M90" s="133"/>
    </row>
    <row r="91" spans="1:13" ht="15">
      <c r="A91" s="132"/>
      <c r="B91" s="132"/>
      <c r="C91" s="132"/>
      <c r="D91" s="132"/>
      <c r="E91" s="133"/>
      <c r="F91" s="133"/>
      <c r="G91" s="45"/>
      <c r="H91" s="45"/>
      <c r="I91" s="133"/>
      <c r="J91" s="133"/>
      <c r="K91" s="133"/>
      <c r="L91" s="133"/>
      <c r="M91" s="133"/>
    </row>
    <row r="92" spans="1:13" ht="15">
      <c r="A92" s="132"/>
      <c r="B92" s="21"/>
      <c r="C92" s="21"/>
      <c r="D92" s="21"/>
      <c r="E92" s="21"/>
      <c r="F92" s="21"/>
      <c r="G92" s="45"/>
      <c r="H92" s="45"/>
      <c r="I92" s="21"/>
      <c r="J92" s="21"/>
      <c r="K92" s="21"/>
      <c r="L92" s="21"/>
      <c r="M92" s="21"/>
    </row>
    <row r="93" spans="1:13" ht="15">
      <c r="A93" s="132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  <c r="M93" s="21"/>
    </row>
    <row r="94" spans="1:13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  <c r="M94" s="21"/>
    </row>
    <row r="95" spans="1:13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  <c r="M95" s="21"/>
    </row>
    <row r="96" spans="1:13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  <c r="M96" s="21"/>
    </row>
    <row r="97" spans="1:13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  <c r="M97" s="21"/>
    </row>
    <row r="98" spans="1:13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  <c r="M98" s="21"/>
    </row>
    <row r="99" spans="1:13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  <c r="M99" s="21"/>
    </row>
    <row r="100" spans="1:13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  <c r="M100" s="21"/>
    </row>
    <row r="101" spans="1:13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  <c r="M101" s="21"/>
    </row>
    <row r="102" spans="1:13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  <c r="M102" s="21"/>
    </row>
  </sheetData>
  <sheetProtection/>
  <mergeCells count="21">
    <mergeCell ref="A63:B63"/>
    <mergeCell ref="A69:B69"/>
    <mergeCell ref="A1:M1"/>
    <mergeCell ref="A82:B82"/>
    <mergeCell ref="A65:B65"/>
    <mergeCell ref="A71:B71"/>
    <mergeCell ref="A72:B72"/>
    <mergeCell ref="A74:B74"/>
    <mergeCell ref="A80:B80"/>
    <mergeCell ref="A81:B81"/>
    <mergeCell ref="A70:B70"/>
    <mergeCell ref="A64:B64"/>
    <mergeCell ref="A85:B85"/>
    <mergeCell ref="A86:B86"/>
    <mergeCell ref="A87:B87"/>
    <mergeCell ref="A61:B61"/>
    <mergeCell ref="A62:B62"/>
    <mergeCell ref="A83:B83"/>
    <mergeCell ref="A84:B84"/>
    <mergeCell ref="A67:B67"/>
    <mergeCell ref="A68:B6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2" width="9.7109375" style="0" customWidth="1"/>
  </cols>
  <sheetData>
    <row r="1" spans="1:12" ht="18" customHeight="1">
      <c r="A1" s="199" t="s">
        <v>54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ht="15" customHeight="1">
      <c r="A2" s="30" t="s">
        <v>0</v>
      </c>
      <c r="B2" s="12"/>
      <c r="C2" s="12"/>
      <c r="D2" s="12"/>
      <c r="E2" s="13"/>
      <c r="F2" s="13"/>
      <c r="G2" s="44"/>
      <c r="H2" s="44"/>
      <c r="I2" s="13"/>
      <c r="J2" s="13"/>
      <c r="K2" s="14"/>
      <c r="L2" s="14"/>
    </row>
    <row r="3" spans="1:12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2008</v>
      </c>
    </row>
    <row r="4" spans="1:12" ht="12.75" customHeight="1">
      <c r="A4" s="59"/>
      <c r="B4" s="59"/>
      <c r="C4" s="60"/>
      <c r="D4" s="57"/>
      <c r="E4" s="58" t="s">
        <v>119</v>
      </c>
      <c r="F4" s="58" t="s">
        <v>119</v>
      </c>
      <c r="G4" s="58" t="s">
        <v>120</v>
      </c>
      <c r="H4" s="58" t="s">
        <v>120</v>
      </c>
      <c r="I4" s="58"/>
      <c r="J4" s="58"/>
      <c r="K4" s="58"/>
      <c r="L4" s="58"/>
    </row>
    <row r="5" spans="1:12" s="16" customFormat="1" ht="12.75" customHeight="1">
      <c r="A5" s="56" t="s">
        <v>1</v>
      </c>
      <c r="B5" s="63"/>
      <c r="C5" s="60"/>
      <c r="D5" s="60" t="s">
        <v>57</v>
      </c>
      <c r="E5" s="62"/>
      <c r="F5" s="62"/>
      <c r="G5" s="62"/>
      <c r="H5" s="62"/>
      <c r="I5" s="62"/>
      <c r="J5" s="62"/>
      <c r="K5" s="62"/>
      <c r="L5" s="62"/>
    </row>
    <row r="6" ht="1.5" customHeight="1"/>
    <row r="7" spans="1:12" ht="15" customHeight="1">
      <c r="A7" s="28" t="s">
        <v>2</v>
      </c>
      <c r="B7" s="6"/>
      <c r="C7" s="6"/>
      <c r="D7" s="6"/>
      <c r="E7" s="75">
        <v>1737</v>
      </c>
      <c r="F7" s="52">
        <v>1755</v>
      </c>
      <c r="G7" s="75">
        <v>3216</v>
      </c>
      <c r="H7" s="110">
        <v>3132</v>
      </c>
      <c r="I7" s="75">
        <v>6878</v>
      </c>
      <c r="J7" s="110">
        <v>6527</v>
      </c>
      <c r="K7" s="52">
        <v>7019</v>
      </c>
      <c r="L7" s="52">
        <v>9840</v>
      </c>
    </row>
    <row r="8" spans="1:12" ht="15" customHeight="1">
      <c r="A8" s="28" t="s">
        <v>3</v>
      </c>
      <c r="B8" s="3"/>
      <c r="C8" s="3"/>
      <c r="D8" s="3"/>
      <c r="E8" s="74">
        <v>-1566</v>
      </c>
      <c r="F8" s="47">
        <v>-1582</v>
      </c>
      <c r="G8" s="74">
        <v>-2978</v>
      </c>
      <c r="H8" s="153">
        <v>-2924</v>
      </c>
      <c r="I8" s="74">
        <v>-6320</v>
      </c>
      <c r="J8" s="153">
        <v>-5881.188</v>
      </c>
      <c r="K8" s="47">
        <v>-6534</v>
      </c>
      <c r="L8" s="47">
        <v>-8331.2</v>
      </c>
    </row>
    <row r="9" spans="1:12" ht="15" customHeight="1">
      <c r="A9" s="28" t="s">
        <v>4</v>
      </c>
      <c r="B9" s="3"/>
      <c r="C9" s="3"/>
      <c r="D9" s="3"/>
      <c r="E9" s="74">
        <v>-13</v>
      </c>
      <c r="F9" s="47">
        <v>1</v>
      </c>
      <c r="G9" s="74">
        <v>-51</v>
      </c>
      <c r="H9" s="153">
        <v>-19</v>
      </c>
      <c r="I9" s="74">
        <v>-47</v>
      </c>
      <c r="J9" s="153">
        <v>-81</v>
      </c>
      <c r="K9" s="47">
        <v>-6</v>
      </c>
      <c r="L9" s="47">
        <v>-121</v>
      </c>
    </row>
    <row r="10" spans="1:12" ht="15" customHeight="1">
      <c r="A10" s="28" t="s">
        <v>5</v>
      </c>
      <c r="B10" s="3"/>
      <c r="C10" s="3"/>
      <c r="D10" s="3"/>
      <c r="E10" s="74"/>
      <c r="F10" s="47"/>
      <c r="G10" s="74"/>
      <c r="H10" s="153"/>
      <c r="I10" s="74"/>
      <c r="J10" s="153"/>
      <c r="K10" s="47"/>
      <c r="L10" s="47"/>
    </row>
    <row r="11" spans="1:12" ht="15" customHeight="1">
      <c r="A11" s="29" t="s">
        <v>6</v>
      </c>
      <c r="B11" s="22"/>
      <c r="C11" s="22"/>
      <c r="D11" s="22"/>
      <c r="E11" s="73"/>
      <c r="F11" s="49"/>
      <c r="G11" s="73"/>
      <c r="H11" s="152"/>
      <c r="I11" s="73"/>
      <c r="J11" s="152"/>
      <c r="K11" s="49"/>
      <c r="L11" s="49"/>
    </row>
    <row r="12" spans="1:12" ht="15" customHeight="1">
      <c r="A12" s="10" t="s">
        <v>7</v>
      </c>
      <c r="B12" s="10"/>
      <c r="C12" s="10"/>
      <c r="D12" s="10"/>
      <c r="E12" s="75">
        <f>SUM(E7:E11)</f>
        <v>158</v>
      </c>
      <c r="F12" s="52">
        <f aca="true" t="shared" si="0" ref="F12:L12">SUM(F7:F11)</f>
        <v>174</v>
      </c>
      <c r="G12" s="75">
        <f>SUM(G7:G11)</f>
        <v>187</v>
      </c>
      <c r="H12" s="110">
        <f>SUM(H7:H11)</f>
        <v>189</v>
      </c>
      <c r="I12" s="75">
        <f>SUM(I7:I11)</f>
        <v>511</v>
      </c>
      <c r="J12" s="110">
        <f>SUM(J7:J11)</f>
        <v>564.8119999999999</v>
      </c>
      <c r="K12" s="52">
        <f t="shared" si="0"/>
        <v>479</v>
      </c>
      <c r="L12" s="52">
        <f t="shared" si="0"/>
        <v>1387.7999999999993</v>
      </c>
    </row>
    <row r="13" spans="1:12" ht="15" customHeight="1">
      <c r="A13" s="29" t="s">
        <v>73</v>
      </c>
      <c r="B13" s="22"/>
      <c r="C13" s="22"/>
      <c r="D13" s="22"/>
      <c r="E13" s="73">
        <v>-39.027</v>
      </c>
      <c r="F13" s="49">
        <v>-39</v>
      </c>
      <c r="G13" s="73">
        <v>-76</v>
      </c>
      <c r="H13" s="152">
        <v>-78</v>
      </c>
      <c r="I13" s="73">
        <v>-163</v>
      </c>
      <c r="J13" s="152">
        <v>-163.935</v>
      </c>
      <c r="K13" s="49">
        <v>-214</v>
      </c>
      <c r="L13" s="49">
        <v>-215.387</v>
      </c>
    </row>
    <row r="14" spans="1:12" ht="15" customHeight="1">
      <c r="A14" s="10" t="s">
        <v>8</v>
      </c>
      <c r="B14" s="10"/>
      <c r="C14" s="10"/>
      <c r="D14" s="10"/>
      <c r="E14" s="75">
        <f>SUM(E12:E13)</f>
        <v>118.973</v>
      </c>
      <c r="F14" s="52">
        <f aca="true" t="shared" si="1" ref="F14:L14">SUM(F12:F13)</f>
        <v>135</v>
      </c>
      <c r="G14" s="75">
        <f>SUM(G12:G13)</f>
        <v>111</v>
      </c>
      <c r="H14" s="110">
        <f>SUM(H12:H13)</f>
        <v>111</v>
      </c>
      <c r="I14" s="75">
        <f>SUM(I12:I13)</f>
        <v>348</v>
      </c>
      <c r="J14" s="110">
        <f>SUM(J12:J13)</f>
        <v>400.8769999999999</v>
      </c>
      <c r="K14" s="52">
        <f t="shared" si="1"/>
        <v>265</v>
      </c>
      <c r="L14" s="52">
        <f t="shared" si="1"/>
        <v>1172.4129999999993</v>
      </c>
    </row>
    <row r="15" spans="1:12" ht="15" customHeight="1">
      <c r="A15" s="28" t="s">
        <v>9</v>
      </c>
      <c r="B15" s="4"/>
      <c r="C15" s="4"/>
      <c r="D15" s="4"/>
      <c r="E15" s="74">
        <v>-0.10500000000000001</v>
      </c>
      <c r="F15" s="47"/>
      <c r="G15" s="74">
        <v>-0.132</v>
      </c>
      <c r="H15" s="153"/>
      <c r="I15" s="74">
        <v>-0.1</v>
      </c>
      <c r="J15" s="153">
        <v>-6.4</v>
      </c>
      <c r="K15" s="47">
        <v>-11</v>
      </c>
      <c r="L15" s="47">
        <v>-9.64</v>
      </c>
    </row>
    <row r="16" spans="1:12" ht="15" customHeight="1">
      <c r="A16" s="29" t="s">
        <v>10</v>
      </c>
      <c r="B16" s="22"/>
      <c r="C16" s="22"/>
      <c r="D16" s="22"/>
      <c r="E16" s="73"/>
      <c r="F16" s="49"/>
      <c r="G16" s="73"/>
      <c r="H16" s="152"/>
      <c r="I16" s="73"/>
      <c r="J16" s="152">
        <v>-109.99000000000001</v>
      </c>
      <c r="K16" s="49"/>
      <c r="L16" s="49"/>
    </row>
    <row r="17" spans="1:12" ht="15" customHeight="1">
      <c r="A17" s="10" t="s">
        <v>11</v>
      </c>
      <c r="B17" s="10"/>
      <c r="C17" s="10"/>
      <c r="D17" s="10"/>
      <c r="E17" s="75">
        <f>SUM(E14:E16)</f>
        <v>118.868</v>
      </c>
      <c r="F17" s="52">
        <f aca="true" t="shared" si="2" ref="F17:L17">SUM(F14:F16)</f>
        <v>135</v>
      </c>
      <c r="G17" s="75">
        <f>SUM(G14:G16)</f>
        <v>110.868</v>
      </c>
      <c r="H17" s="110">
        <f>SUM(H14:H16)</f>
        <v>111</v>
      </c>
      <c r="I17" s="75">
        <f>SUM(I14:I16)</f>
        <v>347.9</v>
      </c>
      <c r="J17" s="110">
        <f>SUM(J14:J16)</f>
        <v>284.4869999999999</v>
      </c>
      <c r="K17" s="52">
        <f t="shared" si="2"/>
        <v>254</v>
      </c>
      <c r="L17" s="52">
        <f t="shared" si="2"/>
        <v>1162.7729999999992</v>
      </c>
    </row>
    <row r="18" spans="1:12" ht="15" customHeight="1">
      <c r="A18" s="28" t="s">
        <v>12</v>
      </c>
      <c r="B18" s="3"/>
      <c r="C18" s="3"/>
      <c r="D18" s="3"/>
      <c r="E18" s="74">
        <v>3</v>
      </c>
      <c r="F18" s="47">
        <v>2</v>
      </c>
      <c r="G18" s="74">
        <v>4</v>
      </c>
      <c r="H18" s="153">
        <v>3</v>
      </c>
      <c r="I18" s="74">
        <v>8</v>
      </c>
      <c r="J18" s="153">
        <v>9</v>
      </c>
      <c r="K18" s="47">
        <v>13</v>
      </c>
      <c r="L18" s="47">
        <v>22</v>
      </c>
    </row>
    <row r="19" spans="1:12" ht="15" customHeight="1">
      <c r="A19" s="29" t="s">
        <v>13</v>
      </c>
      <c r="B19" s="22"/>
      <c r="C19" s="22"/>
      <c r="D19" s="22"/>
      <c r="E19" s="73">
        <v>-41.007</v>
      </c>
      <c r="F19" s="49">
        <v>-40</v>
      </c>
      <c r="G19" s="73">
        <v>-81.007</v>
      </c>
      <c r="H19" s="152">
        <v>-79</v>
      </c>
      <c r="I19" s="73">
        <v>-170</v>
      </c>
      <c r="J19" s="152">
        <v>-181</v>
      </c>
      <c r="K19" s="49">
        <v>-148</v>
      </c>
      <c r="L19" s="49">
        <v>-195</v>
      </c>
    </row>
    <row r="20" spans="1:12" ht="15" customHeight="1">
      <c r="A20" s="10" t="s">
        <v>14</v>
      </c>
      <c r="B20" s="10"/>
      <c r="C20" s="10"/>
      <c r="D20" s="10"/>
      <c r="E20" s="75">
        <f>SUM(E17:E19)</f>
        <v>80.86099999999999</v>
      </c>
      <c r="F20" s="52">
        <f aca="true" t="shared" si="3" ref="F20:L20">SUM(F17:F19)</f>
        <v>97</v>
      </c>
      <c r="G20" s="75">
        <f>SUM(G17:G19)</f>
        <v>33.86099999999999</v>
      </c>
      <c r="H20" s="110">
        <f>SUM(H17:H19)</f>
        <v>35</v>
      </c>
      <c r="I20" s="75">
        <f>SUM(I17:I19)</f>
        <v>185.89999999999998</v>
      </c>
      <c r="J20" s="110">
        <f>SUM(J17:J19)</f>
        <v>112.48699999999991</v>
      </c>
      <c r="K20" s="52">
        <f t="shared" si="3"/>
        <v>119</v>
      </c>
      <c r="L20" s="52">
        <f t="shared" si="3"/>
        <v>989.7729999999992</v>
      </c>
    </row>
    <row r="21" spans="1:12" ht="15" customHeight="1">
      <c r="A21" s="28" t="s">
        <v>15</v>
      </c>
      <c r="B21" s="3"/>
      <c r="C21" s="3"/>
      <c r="D21" s="3"/>
      <c r="E21" s="74">
        <v>-25</v>
      </c>
      <c r="F21" s="47">
        <v>-37</v>
      </c>
      <c r="G21" s="74">
        <v>-24</v>
      </c>
      <c r="H21" s="153">
        <v>-27</v>
      </c>
      <c r="I21" s="74">
        <v>-95</v>
      </c>
      <c r="J21" s="153">
        <v>-85</v>
      </c>
      <c r="K21" s="47">
        <v>-85</v>
      </c>
      <c r="L21" s="47">
        <v>-267</v>
      </c>
    </row>
    <row r="22" spans="1:12" ht="15" customHeight="1">
      <c r="A22" s="29" t="s">
        <v>16</v>
      </c>
      <c r="B22" s="24"/>
      <c r="C22" s="24"/>
      <c r="D22" s="24"/>
      <c r="E22" s="73"/>
      <c r="F22" s="49"/>
      <c r="G22" s="73"/>
      <c r="H22" s="152"/>
      <c r="I22" s="73"/>
      <c r="J22" s="152"/>
      <c r="K22" s="49"/>
      <c r="L22" s="49"/>
    </row>
    <row r="23" spans="1:12" ht="15" customHeight="1">
      <c r="A23" s="32" t="s">
        <v>90</v>
      </c>
      <c r="B23" s="11"/>
      <c r="C23" s="11"/>
      <c r="D23" s="11"/>
      <c r="E23" s="75">
        <f>SUM(E20:E22)</f>
        <v>55.86099999999999</v>
      </c>
      <c r="F23" s="52">
        <f aca="true" t="shared" si="4" ref="F23:L23">SUM(F20:F22)</f>
        <v>60</v>
      </c>
      <c r="G23" s="75">
        <f>SUM(G20:G22)</f>
        <v>9.86099999999999</v>
      </c>
      <c r="H23" s="110">
        <f>SUM(H20:H22)</f>
        <v>8</v>
      </c>
      <c r="I23" s="75">
        <f>SUM(I20:I22)</f>
        <v>90.89999999999998</v>
      </c>
      <c r="J23" s="110">
        <f>SUM(J20:J22)</f>
        <v>27.48699999999991</v>
      </c>
      <c r="K23" s="52">
        <f t="shared" si="4"/>
        <v>34</v>
      </c>
      <c r="L23" s="52">
        <f t="shared" si="4"/>
        <v>722.7729999999992</v>
      </c>
    </row>
    <row r="24" spans="1:12" ht="15" customHeight="1">
      <c r="A24" s="28" t="s">
        <v>81</v>
      </c>
      <c r="B24" s="3"/>
      <c r="C24" s="3"/>
      <c r="D24" s="3"/>
      <c r="E24" s="74">
        <f aca="true" t="shared" si="5" ref="E24:L24">E23-E25</f>
        <v>55.86099999999999</v>
      </c>
      <c r="F24" s="47">
        <f t="shared" si="5"/>
        <v>60</v>
      </c>
      <c r="G24" s="74">
        <f t="shared" si="5"/>
        <v>9.86099999999999</v>
      </c>
      <c r="H24" s="153">
        <f t="shared" si="5"/>
        <v>8</v>
      </c>
      <c r="I24" s="74">
        <f>I23-I25</f>
        <v>90.89999999999998</v>
      </c>
      <c r="J24" s="153">
        <f>J23-J25</f>
        <v>27.48699999999991</v>
      </c>
      <c r="K24" s="47">
        <f t="shared" si="5"/>
        <v>34</v>
      </c>
      <c r="L24" s="47">
        <f t="shared" si="5"/>
        <v>722.7729999999992</v>
      </c>
    </row>
    <row r="25" spans="1:12" ht="15" customHeight="1">
      <c r="A25" s="28" t="s">
        <v>88</v>
      </c>
      <c r="B25" s="3"/>
      <c r="C25" s="3"/>
      <c r="D25" s="3"/>
      <c r="E25" s="74"/>
      <c r="F25" s="47"/>
      <c r="G25" s="74"/>
      <c r="H25" s="153"/>
      <c r="I25" s="74"/>
      <c r="J25" s="153"/>
      <c r="K25" s="47"/>
      <c r="L25" s="47"/>
    </row>
    <row r="26" spans="1:12" ht="10.5" customHeight="1">
      <c r="A26" s="3"/>
      <c r="B26" s="3"/>
      <c r="C26" s="3"/>
      <c r="D26" s="3"/>
      <c r="E26" s="74"/>
      <c r="F26" s="47"/>
      <c r="G26" s="74"/>
      <c r="H26" s="153"/>
      <c r="I26" s="74"/>
      <c r="J26" s="47"/>
      <c r="K26" s="47"/>
      <c r="L26" s="47"/>
    </row>
    <row r="27" spans="1:12" ht="15" customHeight="1">
      <c r="A27" s="178" t="s">
        <v>107</v>
      </c>
      <c r="B27" s="179"/>
      <c r="C27" s="179"/>
      <c r="D27" s="179"/>
      <c r="E27" s="180">
        <v>-16.1</v>
      </c>
      <c r="F27" s="181"/>
      <c r="G27" s="180">
        <v>-54</v>
      </c>
      <c r="H27" s="182">
        <v>-17</v>
      </c>
      <c r="I27" s="180">
        <v>-59</v>
      </c>
      <c r="J27" s="181">
        <v>47</v>
      </c>
      <c r="K27" s="181">
        <v>-46</v>
      </c>
      <c r="L27" s="181">
        <v>-116</v>
      </c>
    </row>
    <row r="28" spans="1:12" ht="15" customHeight="1">
      <c r="A28" s="183" t="s">
        <v>108</v>
      </c>
      <c r="B28" s="184"/>
      <c r="C28" s="184"/>
      <c r="D28" s="184"/>
      <c r="E28" s="185">
        <f aca="true" t="shared" si="6" ref="E28:L28">E14-E27</f>
        <v>135.073</v>
      </c>
      <c r="F28" s="186">
        <f t="shared" si="6"/>
        <v>135</v>
      </c>
      <c r="G28" s="185">
        <f t="shared" si="6"/>
        <v>165</v>
      </c>
      <c r="H28" s="187">
        <f t="shared" si="6"/>
        <v>128</v>
      </c>
      <c r="I28" s="185">
        <f t="shared" si="6"/>
        <v>407</v>
      </c>
      <c r="J28" s="186">
        <f t="shared" si="6"/>
        <v>353.8769999999999</v>
      </c>
      <c r="K28" s="186">
        <f t="shared" si="6"/>
        <v>311</v>
      </c>
      <c r="L28" s="186">
        <f t="shared" si="6"/>
        <v>1288.4129999999993</v>
      </c>
    </row>
    <row r="29" spans="1:12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</row>
    <row r="30" spans="1:12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L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2008</v>
      </c>
    </row>
    <row r="31" spans="1:12" ht="12.75" customHeight="1">
      <c r="A31" s="59"/>
      <c r="B31" s="59"/>
      <c r="C31" s="60"/>
      <c r="D31" s="57"/>
      <c r="E31" s="58" t="str">
        <f>E4</f>
        <v>Q2</v>
      </c>
      <c r="F31" s="58" t="str">
        <f>F4</f>
        <v>Q2</v>
      </c>
      <c r="G31" s="78" t="str">
        <f>G$4</f>
        <v>Q1-2</v>
      </c>
      <c r="H31" s="78" t="str">
        <f>H$4</f>
        <v>Q1-2</v>
      </c>
      <c r="I31" s="58"/>
      <c r="J31" s="58"/>
      <c r="K31" s="78"/>
      <c r="L31" s="78"/>
    </row>
    <row r="32" spans="1:12" s="17" customFormat="1" ht="15" customHeight="1">
      <c r="A32" s="56" t="s">
        <v>79</v>
      </c>
      <c r="B32" s="65"/>
      <c r="C32" s="60"/>
      <c r="D32" s="60"/>
      <c r="E32" s="79"/>
      <c r="F32" s="79"/>
      <c r="G32" s="79"/>
      <c r="H32" s="79"/>
      <c r="I32" s="79"/>
      <c r="J32" s="79"/>
      <c r="K32" s="79"/>
      <c r="L32" s="79"/>
    </row>
    <row r="33" spans="5:12" ht="1.5" customHeight="1">
      <c r="E33" s="38"/>
      <c r="F33" s="38"/>
      <c r="G33" s="80"/>
      <c r="H33" s="80"/>
      <c r="I33" s="38"/>
      <c r="J33" s="38"/>
      <c r="K33" s="38"/>
      <c r="L33" s="38"/>
    </row>
    <row r="34" spans="1:12" ht="15" customHeight="1">
      <c r="A34" s="28" t="s">
        <v>17</v>
      </c>
      <c r="B34" s="7"/>
      <c r="C34" s="7"/>
      <c r="D34" s="7"/>
      <c r="E34" s="74"/>
      <c r="F34" s="47"/>
      <c r="G34" s="74">
        <v>2713</v>
      </c>
      <c r="H34" s="153">
        <v>2645</v>
      </c>
      <c r="I34" s="74">
        <v>2591</v>
      </c>
      <c r="J34" s="153">
        <v>2591</v>
      </c>
      <c r="K34" s="47">
        <v>2922</v>
      </c>
      <c r="L34" s="47">
        <v>2972</v>
      </c>
    </row>
    <row r="35" spans="1:12" ht="15" customHeight="1">
      <c r="A35" s="28" t="s">
        <v>18</v>
      </c>
      <c r="B35" s="6"/>
      <c r="C35" s="6"/>
      <c r="D35" s="6"/>
      <c r="E35" s="74"/>
      <c r="F35" s="47"/>
      <c r="G35" s="74">
        <v>67</v>
      </c>
      <c r="H35" s="153">
        <v>66</v>
      </c>
      <c r="I35" s="74">
        <v>66</v>
      </c>
      <c r="J35" s="153">
        <v>61</v>
      </c>
      <c r="K35" s="47">
        <v>61</v>
      </c>
      <c r="L35" s="47">
        <v>74</v>
      </c>
    </row>
    <row r="36" spans="1:12" ht="15" customHeight="1">
      <c r="A36" s="28" t="s">
        <v>82</v>
      </c>
      <c r="B36" s="6"/>
      <c r="C36" s="6"/>
      <c r="D36" s="6"/>
      <c r="E36" s="74"/>
      <c r="F36" s="47"/>
      <c r="G36" s="74">
        <v>1233</v>
      </c>
      <c r="H36" s="153">
        <v>1151</v>
      </c>
      <c r="I36" s="74">
        <v>1084</v>
      </c>
      <c r="J36" s="153">
        <v>1161</v>
      </c>
      <c r="K36" s="47">
        <v>1336</v>
      </c>
      <c r="L36" s="47">
        <v>1704</v>
      </c>
    </row>
    <row r="37" spans="1:12" ht="15" customHeight="1">
      <c r="A37" s="28" t="s">
        <v>19</v>
      </c>
      <c r="B37" s="6"/>
      <c r="C37" s="6"/>
      <c r="D37" s="6"/>
      <c r="E37" s="74"/>
      <c r="F37" s="47"/>
      <c r="G37" s="74">
        <v>36</v>
      </c>
      <c r="H37" s="153">
        <v>26</v>
      </c>
      <c r="I37" s="74">
        <v>36</v>
      </c>
      <c r="J37" s="153">
        <v>26</v>
      </c>
      <c r="K37" s="47">
        <v>25</v>
      </c>
      <c r="L37" s="47">
        <v>7</v>
      </c>
    </row>
    <row r="38" spans="1:12" ht="15" customHeight="1">
      <c r="A38" s="29" t="s">
        <v>20</v>
      </c>
      <c r="B38" s="22"/>
      <c r="C38" s="22"/>
      <c r="D38" s="22"/>
      <c r="E38" s="73"/>
      <c r="F38" s="49"/>
      <c r="G38" s="73">
        <v>256</v>
      </c>
      <c r="H38" s="152">
        <v>386</v>
      </c>
      <c r="I38" s="73">
        <v>320</v>
      </c>
      <c r="J38" s="152">
        <v>370</v>
      </c>
      <c r="K38" s="49">
        <v>454</v>
      </c>
      <c r="L38" s="49">
        <v>392</v>
      </c>
    </row>
    <row r="39" spans="1:12" ht="15" customHeight="1">
      <c r="A39" s="30" t="s">
        <v>21</v>
      </c>
      <c r="B39" s="10"/>
      <c r="C39" s="10"/>
      <c r="D39" s="10"/>
      <c r="E39" s="102">
        <v>0</v>
      </c>
      <c r="F39" s="103">
        <v>0</v>
      </c>
      <c r="G39" s="102">
        <f aca="true" t="shared" si="8" ref="G39:L39">SUM(G34:G38)</f>
        <v>4305</v>
      </c>
      <c r="H39" s="137">
        <f t="shared" si="8"/>
        <v>4274</v>
      </c>
      <c r="I39" s="75">
        <f t="shared" si="8"/>
        <v>4097</v>
      </c>
      <c r="J39" s="110">
        <f t="shared" si="8"/>
        <v>4209</v>
      </c>
      <c r="K39" s="52">
        <f t="shared" si="8"/>
        <v>4798</v>
      </c>
      <c r="L39" s="52">
        <f t="shared" si="8"/>
        <v>5149</v>
      </c>
    </row>
    <row r="40" spans="1:12" ht="15" customHeight="1">
      <c r="A40" s="28" t="s">
        <v>22</v>
      </c>
      <c r="B40" s="3"/>
      <c r="C40" s="3"/>
      <c r="D40" s="3"/>
      <c r="E40" s="74"/>
      <c r="F40" s="47"/>
      <c r="G40" s="74">
        <v>1130</v>
      </c>
      <c r="H40" s="153">
        <v>1215</v>
      </c>
      <c r="I40" s="74">
        <v>962</v>
      </c>
      <c r="J40" s="153">
        <v>1040</v>
      </c>
      <c r="K40" s="47">
        <v>896</v>
      </c>
      <c r="L40" s="47">
        <v>1645</v>
      </c>
    </row>
    <row r="41" spans="1:12" ht="15" customHeight="1">
      <c r="A41" s="28" t="s">
        <v>23</v>
      </c>
      <c r="B41" s="3"/>
      <c r="C41" s="3"/>
      <c r="D41" s="3"/>
      <c r="E41" s="74"/>
      <c r="F41" s="47"/>
      <c r="G41" s="74">
        <v>6</v>
      </c>
      <c r="H41" s="153">
        <v>1</v>
      </c>
      <c r="I41" s="74">
        <v>8</v>
      </c>
      <c r="J41" s="153">
        <v>21</v>
      </c>
      <c r="K41" s="47">
        <v>3</v>
      </c>
      <c r="L41" s="47">
        <v>34</v>
      </c>
    </row>
    <row r="42" spans="1:12" ht="15" customHeight="1">
      <c r="A42" s="28" t="s">
        <v>24</v>
      </c>
      <c r="B42" s="3"/>
      <c r="C42" s="3"/>
      <c r="D42" s="3"/>
      <c r="E42" s="74"/>
      <c r="F42" s="47"/>
      <c r="G42" s="74">
        <v>1411</v>
      </c>
      <c r="H42" s="153">
        <v>1375</v>
      </c>
      <c r="I42" s="74">
        <v>1177</v>
      </c>
      <c r="J42" s="153">
        <v>1061</v>
      </c>
      <c r="K42" s="47">
        <v>1280</v>
      </c>
      <c r="L42" s="47">
        <v>1539</v>
      </c>
    </row>
    <row r="43" spans="1:12" ht="15" customHeight="1">
      <c r="A43" s="28" t="s">
        <v>25</v>
      </c>
      <c r="B43" s="3"/>
      <c r="C43" s="3"/>
      <c r="D43" s="3"/>
      <c r="E43" s="74"/>
      <c r="F43" s="47"/>
      <c r="G43" s="74">
        <v>292</v>
      </c>
      <c r="H43" s="153">
        <v>257</v>
      </c>
      <c r="I43" s="74">
        <v>235</v>
      </c>
      <c r="J43" s="153">
        <v>239</v>
      </c>
      <c r="K43" s="47">
        <v>248</v>
      </c>
      <c r="L43" s="47">
        <v>258</v>
      </c>
    </row>
    <row r="44" spans="1:12" ht="15" customHeight="1">
      <c r="A44" s="29" t="s">
        <v>26</v>
      </c>
      <c r="B44" s="22"/>
      <c r="C44" s="22"/>
      <c r="D44" s="22"/>
      <c r="E44" s="73"/>
      <c r="F44" s="49"/>
      <c r="G44" s="73"/>
      <c r="H44" s="152"/>
      <c r="I44" s="73"/>
      <c r="J44" s="152"/>
      <c r="K44" s="49">
        <v>217</v>
      </c>
      <c r="L44" s="49"/>
    </row>
    <row r="45" spans="1:12" ht="15" customHeight="1">
      <c r="A45" s="31" t="s">
        <v>27</v>
      </c>
      <c r="B45" s="19"/>
      <c r="C45" s="19"/>
      <c r="D45" s="19"/>
      <c r="E45" s="104">
        <v>0</v>
      </c>
      <c r="F45" s="105">
        <v>0</v>
      </c>
      <c r="G45" s="104">
        <f aca="true" t="shared" si="9" ref="G45:L45">SUM(G40:G44)</f>
        <v>2839</v>
      </c>
      <c r="H45" s="138">
        <f t="shared" si="9"/>
        <v>2848</v>
      </c>
      <c r="I45" s="81">
        <f t="shared" si="9"/>
        <v>2382</v>
      </c>
      <c r="J45" s="124">
        <f t="shared" si="9"/>
        <v>2361</v>
      </c>
      <c r="K45" s="82">
        <f t="shared" si="9"/>
        <v>2644</v>
      </c>
      <c r="L45" s="82">
        <f t="shared" si="9"/>
        <v>3476</v>
      </c>
    </row>
    <row r="46" spans="1:12" ht="15" customHeight="1">
      <c r="A46" s="30" t="s">
        <v>59</v>
      </c>
      <c r="B46" s="9"/>
      <c r="C46" s="9"/>
      <c r="D46" s="9"/>
      <c r="E46" s="102">
        <v>0</v>
      </c>
      <c r="F46" s="103">
        <v>0</v>
      </c>
      <c r="G46" s="102">
        <f>G45+G39</f>
        <v>7144</v>
      </c>
      <c r="H46" s="137">
        <f>H45+H39</f>
        <v>7122</v>
      </c>
      <c r="I46" s="75">
        <f>I39+I45</f>
        <v>6479</v>
      </c>
      <c r="J46" s="110">
        <f>J39+J45</f>
        <v>6570</v>
      </c>
      <c r="K46" s="52">
        <f>K39+K45</f>
        <v>7442</v>
      </c>
      <c r="L46" s="52">
        <f>L39+L45</f>
        <v>8625</v>
      </c>
    </row>
    <row r="47" spans="1:12" ht="15" customHeight="1">
      <c r="A47" s="28" t="s">
        <v>83</v>
      </c>
      <c r="B47" s="3"/>
      <c r="C47" s="3"/>
      <c r="D47" s="3"/>
      <c r="E47" s="74"/>
      <c r="F47" s="47"/>
      <c r="G47" s="74">
        <v>2670</v>
      </c>
      <c r="H47" s="153">
        <v>2758</v>
      </c>
      <c r="I47" s="74">
        <v>2699</v>
      </c>
      <c r="J47" s="153">
        <v>2755.487</v>
      </c>
      <c r="K47" s="47">
        <v>3003</v>
      </c>
      <c r="L47" s="47">
        <v>3345.773</v>
      </c>
    </row>
    <row r="48" spans="1:12" ht="15" customHeight="1">
      <c r="A48" s="28" t="s">
        <v>89</v>
      </c>
      <c r="B48" s="3"/>
      <c r="C48" s="3"/>
      <c r="D48" s="3"/>
      <c r="E48" s="74"/>
      <c r="F48" s="47"/>
      <c r="G48" s="74"/>
      <c r="H48" s="153"/>
      <c r="I48" s="74"/>
      <c r="J48" s="153"/>
      <c r="K48" s="47"/>
      <c r="L48" s="47"/>
    </row>
    <row r="49" spans="1:12" ht="15" customHeight="1">
      <c r="A49" s="28" t="s">
        <v>77</v>
      </c>
      <c r="B49" s="3"/>
      <c r="C49" s="3"/>
      <c r="D49" s="3"/>
      <c r="E49" s="74"/>
      <c r="F49" s="47"/>
      <c r="G49" s="74">
        <v>132</v>
      </c>
      <c r="H49" s="153">
        <v>129</v>
      </c>
      <c r="I49" s="74">
        <v>135</v>
      </c>
      <c r="J49" s="153">
        <v>130</v>
      </c>
      <c r="K49" s="47">
        <v>133</v>
      </c>
      <c r="L49" s="47">
        <v>116</v>
      </c>
    </row>
    <row r="50" spans="1:12" ht="15" customHeight="1">
      <c r="A50" s="28" t="s">
        <v>29</v>
      </c>
      <c r="B50" s="3"/>
      <c r="C50" s="3"/>
      <c r="D50" s="3"/>
      <c r="E50" s="74"/>
      <c r="F50" s="47"/>
      <c r="G50" s="74">
        <v>290</v>
      </c>
      <c r="H50" s="153">
        <v>403</v>
      </c>
      <c r="I50" s="74">
        <v>387</v>
      </c>
      <c r="J50" s="153">
        <v>395</v>
      </c>
      <c r="K50" s="47">
        <v>518</v>
      </c>
      <c r="L50" s="47">
        <v>511</v>
      </c>
    </row>
    <row r="51" spans="1:12" ht="15" customHeight="1">
      <c r="A51" s="28" t="s">
        <v>30</v>
      </c>
      <c r="B51" s="3"/>
      <c r="C51" s="3"/>
      <c r="D51" s="3"/>
      <c r="E51" s="74"/>
      <c r="F51" s="47"/>
      <c r="G51" s="74">
        <v>2392</v>
      </c>
      <c r="H51" s="153">
        <v>2198</v>
      </c>
      <c r="I51" s="74">
        <v>1890</v>
      </c>
      <c r="J51" s="153">
        <v>2012</v>
      </c>
      <c r="K51" s="47">
        <v>2565</v>
      </c>
      <c r="L51" s="47">
        <v>2957</v>
      </c>
    </row>
    <row r="52" spans="1:12" ht="15" customHeight="1">
      <c r="A52" s="28" t="s">
        <v>31</v>
      </c>
      <c r="B52" s="3"/>
      <c r="C52" s="3"/>
      <c r="D52" s="3"/>
      <c r="E52" s="74"/>
      <c r="F52" s="47"/>
      <c r="G52" s="74">
        <v>1660</v>
      </c>
      <c r="H52" s="153">
        <v>1634</v>
      </c>
      <c r="I52" s="74">
        <v>1368</v>
      </c>
      <c r="J52" s="153">
        <v>1277.513</v>
      </c>
      <c r="K52" s="47">
        <v>1223</v>
      </c>
      <c r="L52" s="47">
        <v>1695.227</v>
      </c>
    </row>
    <row r="53" spans="1:12" ht="15" customHeight="1">
      <c r="A53" s="28" t="s">
        <v>32</v>
      </c>
      <c r="B53" s="3"/>
      <c r="C53" s="3"/>
      <c r="D53" s="3"/>
      <c r="E53" s="74"/>
      <c r="F53" s="47"/>
      <c r="G53" s="74"/>
      <c r="H53" s="153"/>
      <c r="I53" s="74"/>
      <c r="J53" s="153"/>
      <c r="K53" s="47"/>
      <c r="L53" s="47"/>
    </row>
    <row r="54" spans="1:12" ht="15" customHeight="1">
      <c r="A54" s="29" t="s">
        <v>84</v>
      </c>
      <c r="B54" s="22"/>
      <c r="C54" s="22"/>
      <c r="D54" s="22"/>
      <c r="E54" s="73"/>
      <c r="F54" s="49"/>
      <c r="G54" s="73"/>
      <c r="H54" s="152"/>
      <c r="I54" s="73"/>
      <c r="J54" s="152"/>
      <c r="K54" s="49"/>
      <c r="L54" s="49"/>
    </row>
    <row r="55" spans="1:12" ht="15" customHeight="1">
      <c r="A55" s="30" t="s">
        <v>76</v>
      </c>
      <c r="B55" s="9"/>
      <c r="C55" s="9"/>
      <c r="D55" s="9"/>
      <c r="E55" s="102">
        <v>0</v>
      </c>
      <c r="F55" s="103">
        <v>0</v>
      </c>
      <c r="G55" s="102">
        <f aca="true" t="shared" si="10" ref="G55:L55">SUM(G47:G54)</f>
        <v>7144</v>
      </c>
      <c r="H55" s="137">
        <f t="shared" si="10"/>
        <v>7122</v>
      </c>
      <c r="I55" s="75">
        <f t="shared" si="10"/>
        <v>6479</v>
      </c>
      <c r="J55" s="110">
        <f t="shared" si="10"/>
        <v>6570</v>
      </c>
      <c r="K55" s="52">
        <f t="shared" si="10"/>
        <v>7442</v>
      </c>
      <c r="L55" s="52">
        <f t="shared" si="10"/>
        <v>8625</v>
      </c>
    </row>
    <row r="56" spans="1:12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</row>
    <row r="57" spans="1:12" ht="12.75" customHeight="1">
      <c r="A57" s="66"/>
      <c r="B57" s="55"/>
      <c r="C57" s="57"/>
      <c r="D57" s="57"/>
      <c r="E57" s="58">
        <f>E$3</f>
        <v>2012</v>
      </c>
      <c r="F57" s="58">
        <f aca="true" t="shared" si="11" ref="F57:L57">F$3</f>
        <v>2011</v>
      </c>
      <c r="G57" s="58">
        <f t="shared" si="11"/>
        <v>2012</v>
      </c>
      <c r="H57" s="58">
        <f t="shared" si="11"/>
        <v>2011</v>
      </c>
      <c r="I57" s="58">
        <f t="shared" si="11"/>
        <v>2011</v>
      </c>
      <c r="J57" s="58">
        <f t="shared" si="11"/>
        <v>2010</v>
      </c>
      <c r="K57" s="58">
        <f t="shared" si="11"/>
        <v>2009</v>
      </c>
      <c r="L57" s="58">
        <f t="shared" si="11"/>
        <v>2008</v>
      </c>
    </row>
    <row r="58" spans="1:12" ht="12.75" customHeight="1">
      <c r="A58" s="59"/>
      <c r="B58" s="59"/>
      <c r="C58" s="57"/>
      <c r="D58" s="57"/>
      <c r="E58" s="58" t="str">
        <f>E4</f>
        <v>Q2</v>
      </c>
      <c r="F58" s="58" t="str">
        <f>F4</f>
        <v>Q2</v>
      </c>
      <c r="G58" s="78" t="str">
        <f>G$4</f>
        <v>Q1-2</v>
      </c>
      <c r="H58" s="78" t="str">
        <f>H$4</f>
        <v>Q1-2</v>
      </c>
      <c r="I58" s="58"/>
      <c r="J58" s="78"/>
      <c r="K58" s="78"/>
      <c r="L58" s="78"/>
    </row>
    <row r="59" spans="1:12" s="17" customFormat="1" ht="15" customHeight="1">
      <c r="A59" s="66" t="s">
        <v>80</v>
      </c>
      <c r="B59" s="65"/>
      <c r="C59" s="60"/>
      <c r="D59" s="60"/>
      <c r="E59" s="79"/>
      <c r="F59" s="79"/>
      <c r="G59" s="79"/>
      <c r="H59" s="79"/>
      <c r="I59" s="79"/>
      <c r="J59" s="79"/>
      <c r="K59" s="79"/>
      <c r="L59" s="79"/>
    </row>
    <row r="60" spans="5:12" ht="1.5" customHeight="1">
      <c r="E60" s="38"/>
      <c r="F60" s="38"/>
      <c r="G60" s="80"/>
      <c r="H60" s="80"/>
      <c r="I60" s="38"/>
      <c r="J60" s="38"/>
      <c r="K60" s="38"/>
      <c r="L60" s="38"/>
    </row>
    <row r="61" spans="1:12" ht="24.75" customHeight="1">
      <c r="A61" s="198" t="s">
        <v>33</v>
      </c>
      <c r="B61" s="198"/>
      <c r="C61" s="8"/>
      <c r="D61" s="8"/>
      <c r="E61" s="72">
        <v>85</v>
      </c>
      <c r="F61" s="50">
        <v>125</v>
      </c>
      <c r="G61" s="72">
        <v>59</v>
      </c>
      <c r="H61" s="151">
        <v>99</v>
      </c>
      <c r="I61" s="72">
        <v>304</v>
      </c>
      <c r="J61" s="151">
        <v>392</v>
      </c>
      <c r="K61" s="50">
        <v>136</v>
      </c>
      <c r="L61" s="50">
        <v>797.3</v>
      </c>
    </row>
    <row r="62" spans="1:12" ht="15" customHeight="1">
      <c r="A62" s="200" t="s">
        <v>34</v>
      </c>
      <c r="B62" s="200"/>
      <c r="C62" s="23"/>
      <c r="D62" s="23"/>
      <c r="E62" s="73">
        <v>12</v>
      </c>
      <c r="F62" s="49">
        <v>92</v>
      </c>
      <c r="G62" s="73">
        <v>-52</v>
      </c>
      <c r="H62" s="152">
        <v>-121</v>
      </c>
      <c r="I62" s="73">
        <v>41</v>
      </c>
      <c r="J62" s="152">
        <v>-1</v>
      </c>
      <c r="K62" s="49">
        <v>583</v>
      </c>
      <c r="L62" s="49">
        <v>-124</v>
      </c>
    </row>
    <row r="63" spans="1:13" ht="16.5" customHeight="1">
      <c r="A63" s="201" t="s">
        <v>35</v>
      </c>
      <c r="B63" s="201"/>
      <c r="C63" s="25"/>
      <c r="D63" s="25"/>
      <c r="E63" s="75">
        <f>SUM(E61:E62)</f>
        <v>97</v>
      </c>
      <c r="F63" s="52">
        <f aca="true" t="shared" si="12" ref="F63:L63">SUM(F61:F62)</f>
        <v>217</v>
      </c>
      <c r="G63" s="77">
        <f>SUM(G61:G62)</f>
        <v>7</v>
      </c>
      <c r="H63" s="142">
        <f>SUM(H61:H62)</f>
        <v>-22</v>
      </c>
      <c r="I63" s="75">
        <f>SUM(I61:I62)</f>
        <v>345</v>
      </c>
      <c r="J63" s="110">
        <f>SUM(J61:J62)</f>
        <v>391</v>
      </c>
      <c r="K63" s="52">
        <f t="shared" si="12"/>
        <v>719</v>
      </c>
      <c r="L63" s="52">
        <f t="shared" si="12"/>
        <v>673.3</v>
      </c>
      <c r="M63" s="143"/>
    </row>
    <row r="64" spans="1:12" ht="15" customHeight="1">
      <c r="A64" s="198" t="s">
        <v>85</v>
      </c>
      <c r="B64" s="198"/>
      <c r="C64" s="3"/>
      <c r="D64" s="3"/>
      <c r="E64" s="74">
        <v>-47</v>
      </c>
      <c r="F64" s="47">
        <v>-40</v>
      </c>
      <c r="G64" s="74">
        <v>-94</v>
      </c>
      <c r="H64" s="153">
        <v>-63</v>
      </c>
      <c r="I64" s="74">
        <v>-143</v>
      </c>
      <c r="J64" s="153">
        <v>-128</v>
      </c>
      <c r="K64" s="47">
        <v>-182</v>
      </c>
      <c r="L64" s="47">
        <v>-301</v>
      </c>
    </row>
    <row r="65" spans="1:12" ht="15" customHeight="1">
      <c r="A65" s="200" t="s">
        <v>86</v>
      </c>
      <c r="B65" s="200"/>
      <c r="C65" s="22"/>
      <c r="D65" s="22"/>
      <c r="E65" s="73">
        <v>3</v>
      </c>
      <c r="F65" s="49">
        <v>1</v>
      </c>
      <c r="G65" s="73">
        <v>5</v>
      </c>
      <c r="H65" s="152">
        <v>12</v>
      </c>
      <c r="I65" s="73">
        <v>29</v>
      </c>
      <c r="J65" s="152">
        <v>365</v>
      </c>
      <c r="K65" s="49">
        <v>24</v>
      </c>
      <c r="L65" s="49">
        <v>64</v>
      </c>
    </row>
    <row r="66" spans="1:13" s="42" customFormat="1" ht="16.5" customHeight="1">
      <c r="A66" s="140" t="s">
        <v>87</v>
      </c>
      <c r="B66" s="140"/>
      <c r="C66" s="26"/>
      <c r="D66" s="26"/>
      <c r="E66" s="102">
        <f>SUM(E63:E65)</f>
        <v>53</v>
      </c>
      <c r="F66" s="103">
        <f aca="true" t="shared" si="13" ref="F66:L66">SUM(F63:F65)</f>
        <v>178</v>
      </c>
      <c r="G66" s="77">
        <f>SUM(G63:G65)</f>
        <v>-82</v>
      </c>
      <c r="H66" s="142">
        <f>SUM(H63:H65)</f>
        <v>-73</v>
      </c>
      <c r="I66" s="75">
        <f>SUM(I63:I65)</f>
        <v>231</v>
      </c>
      <c r="J66" s="154">
        <f>SUM(J63:J65)</f>
        <v>628</v>
      </c>
      <c r="K66" s="142">
        <f t="shared" si="13"/>
        <v>561</v>
      </c>
      <c r="L66" s="52">
        <f t="shared" si="13"/>
        <v>436.29999999999995</v>
      </c>
      <c r="M66" s="52"/>
    </row>
    <row r="67" spans="1:12" ht="15" customHeight="1">
      <c r="A67" s="200" t="s">
        <v>36</v>
      </c>
      <c r="B67" s="200"/>
      <c r="C67" s="27"/>
      <c r="D67" s="27"/>
      <c r="E67" s="73">
        <v>-222</v>
      </c>
      <c r="F67" s="49">
        <v>-26</v>
      </c>
      <c r="G67" s="73">
        <v>-272</v>
      </c>
      <c r="H67" s="152">
        <v>-26</v>
      </c>
      <c r="I67" s="73">
        <v>-29</v>
      </c>
      <c r="J67" s="152">
        <v>4</v>
      </c>
      <c r="K67" s="49">
        <v>-30</v>
      </c>
      <c r="L67" s="49">
        <v>-181</v>
      </c>
    </row>
    <row r="68" spans="1:13" ht="16.5" customHeight="1">
      <c r="A68" s="201" t="s">
        <v>37</v>
      </c>
      <c r="B68" s="201"/>
      <c r="C68" s="9"/>
      <c r="D68" s="9"/>
      <c r="E68" s="75">
        <f>SUM(E66:E67)</f>
        <v>-169</v>
      </c>
      <c r="F68" s="52">
        <f aca="true" t="shared" si="14" ref="F68:L68">SUM(F66:F67)</f>
        <v>152</v>
      </c>
      <c r="G68" s="77">
        <f>SUM(G66:G67)</f>
        <v>-354</v>
      </c>
      <c r="H68" s="142">
        <f>SUM(H66:H67)</f>
        <v>-99</v>
      </c>
      <c r="I68" s="75">
        <f>SUM(I66:I67)</f>
        <v>202</v>
      </c>
      <c r="J68" s="110">
        <f>SUM(J66:J67)</f>
        <v>632</v>
      </c>
      <c r="K68" s="52">
        <f t="shared" si="14"/>
        <v>531</v>
      </c>
      <c r="L68" s="52">
        <f t="shared" si="14"/>
        <v>255.29999999999995</v>
      </c>
      <c r="M68" s="143"/>
    </row>
    <row r="69" spans="1:12" ht="15" customHeight="1">
      <c r="A69" s="198" t="s">
        <v>38</v>
      </c>
      <c r="B69" s="198"/>
      <c r="C69" s="3"/>
      <c r="D69" s="3"/>
      <c r="E69" s="74">
        <v>300</v>
      </c>
      <c r="F69" s="47">
        <v>4</v>
      </c>
      <c r="G69" s="74">
        <v>437</v>
      </c>
      <c r="H69" s="153">
        <v>186</v>
      </c>
      <c r="I69" s="74">
        <v>-127</v>
      </c>
      <c r="J69" s="153">
        <v>-623</v>
      </c>
      <c r="K69" s="47">
        <v>-340</v>
      </c>
      <c r="L69" s="47">
        <v>351</v>
      </c>
    </row>
    <row r="70" spans="1:12" ht="15" customHeight="1">
      <c r="A70" s="198" t="s">
        <v>39</v>
      </c>
      <c r="B70" s="198"/>
      <c r="C70" s="3"/>
      <c r="D70" s="3"/>
      <c r="E70" s="74"/>
      <c r="F70" s="47"/>
      <c r="G70" s="74"/>
      <c r="H70" s="153"/>
      <c r="I70" s="74"/>
      <c r="J70" s="153"/>
      <c r="K70" s="47"/>
      <c r="L70" s="47"/>
    </row>
    <row r="71" spans="1:12" ht="15" customHeight="1">
      <c r="A71" s="198" t="s">
        <v>40</v>
      </c>
      <c r="B71" s="198"/>
      <c r="C71" s="3"/>
      <c r="D71" s="3"/>
      <c r="E71" s="74">
        <v>-76</v>
      </c>
      <c r="F71" s="47">
        <v>-75</v>
      </c>
      <c r="G71" s="74">
        <v>-76</v>
      </c>
      <c r="H71" s="153">
        <v>-75</v>
      </c>
      <c r="I71" s="74">
        <v>-75</v>
      </c>
      <c r="J71" s="153"/>
      <c r="K71" s="47">
        <v>-206</v>
      </c>
      <c r="L71" s="47">
        <v>-413</v>
      </c>
    </row>
    <row r="72" spans="1:12" ht="15" customHeight="1">
      <c r="A72" s="200" t="s">
        <v>41</v>
      </c>
      <c r="B72" s="200"/>
      <c r="C72" s="22"/>
      <c r="D72" s="22"/>
      <c r="E72" s="73">
        <v>52</v>
      </c>
      <c r="F72" s="49"/>
      <c r="G72" s="73">
        <v>52</v>
      </c>
      <c r="H72" s="152"/>
      <c r="I72" s="73"/>
      <c r="J72" s="152">
        <v>7</v>
      </c>
      <c r="K72" s="49">
        <v>5</v>
      </c>
      <c r="L72" s="49">
        <v>-334</v>
      </c>
    </row>
    <row r="73" spans="1:13" ht="16.5" customHeight="1">
      <c r="A73" s="33" t="s">
        <v>42</v>
      </c>
      <c r="B73" s="33"/>
      <c r="C73" s="20"/>
      <c r="D73" s="20"/>
      <c r="E73" s="76">
        <f>SUM(E69:E72)</f>
        <v>276</v>
      </c>
      <c r="F73" s="51">
        <f aca="true" t="shared" si="15" ref="F73:L73">SUM(F69:F72)</f>
        <v>-71</v>
      </c>
      <c r="G73" s="81">
        <f>SUM(G69:G72)</f>
        <v>413</v>
      </c>
      <c r="H73" s="124">
        <f>SUM(H69:H72)</f>
        <v>111</v>
      </c>
      <c r="I73" s="76">
        <f>SUM(I69:I72)</f>
        <v>-202</v>
      </c>
      <c r="J73" s="155">
        <f>SUM(J69:J72)</f>
        <v>-616</v>
      </c>
      <c r="K73" s="51">
        <f t="shared" si="15"/>
        <v>-541</v>
      </c>
      <c r="L73" s="51">
        <f t="shared" si="15"/>
        <v>-396</v>
      </c>
      <c r="M73" s="143"/>
    </row>
    <row r="74" spans="1:13" ht="16.5" customHeight="1">
      <c r="A74" s="201" t="s">
        <v>43</v>
      </c>
      <c r="B74" s="201"/>
      <c r="C74" s="9"/>
      <c r="D74" s="9"/>
      <c r="E74" s="75">
        <f>SUM(E73+E68)</f>
        <v>107</v>
      </c>
      <c r="F74" s="52">
        <f aca="true" t="shared" si="16" ref="F74:L74">SUM(F73+F68)</f>
        <v>81</v>
      </c>
      <c r="G74" s="77">
        <f>SUM(G73+G68)</f>
        <v>59</v>
      </c>
      <c r="H74" s="142">
        <f>SUM(H73+H68)</f>
        <v>12</v>
      </c>
      <c r="I74" s="75">
        <f>SUM(I73+I68)</f>
        <v>0</v>
      </c>
      <c r="J74" s="110">
        <f>SUM(J73+J68)</f>
        <v>16</v>
      </c>
      <c r="K74" s="52">
        <f t="shared" si="16"/>
        <v>-10</v>
      </c>
      <c r="L74" s="52">
        <f t="shared" si="16"/>
        <v>-140.70000000000005</v>
      </c>
      <c r="M74" s="143"/>
    </row>
    <row r="75" spans="1:12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</row>
    <row r="76" spans="1:12" ht="12.75" customHeight="1">
      <c r="A76" s="66"/>
      <c r="B76" s="55"/>
      <c r="C76" s="57"/>
      <c r="D76" s="57"/>
      <c r="E76" s="58">
        <f>E$3</f>
        <v>2012</v>
      </c>
      <c r="F76" s="58">
        <f aca="true" t="shared" si="17" ref="F76:L76">F$3</f>
        <v>2011</v>
      </c>
      <c r="G76" s="58">
        <f>G$3</f>
        <v>2012</v>
      </c>
      <c r="H76" s="58">
        <f>H$3</f>
        <v>2011</v>
      </c>
      <c r="I76" s="58">
        <f t="shared" si="17"/>
        <v>2011</v>
      </c>
      <c r="J76" s="58">
        <f t="shared" si="17"/>
        <v>2010</v>
      </c>
      <c r="K76" s="58">
        <f t="shared" si="17"/>
        <v>2009</v>
      </c>
      <c r="L76" s="58">
        <f t="shared" si="17"/>
        <v>2008</v>
      </c>
    </row>
    <row r="77" spans="1:12" ht="12.75" customHeight="1">
      <c r="A77" s="59"/>
      <c r="B77" s="59"/>
      <c r="C77" s="57"/>
      <c r="D77" s="57"/>
      <c r="E77" s="58" t="str">
        <f>E$4</f>
        <v>Q2</v>
      </c>
      <c r="F77" s="58" t="str">
        <f>F$4</f>
        <v>Q2</v>
      </c>
      <c r="G77" s="58" t="str">
        <f>G$4</f>
        <v>Q1-2</v>
      </c>
      <c r="H77" s="58" t="str">
        <f>H$4</f>
        <v>Q1-2</v>
      </c>
      <c r="I77" s="58">
        <f>IF(I$4="","",I$4)</f>
      </c>
      <c r="J77" s="58"/>
      <c r="K77" s="58"/>
      <c r="L77" s="58"/>
    </row>
    <row r="78" spans="1:12" s="17" customFormat="1" ht="15" customHeight="1">
      <c r="A78" s="66" t="s">
        <v>56</v>
      </c>
      <c r="B78" s="65"/>
      <c r="C78" s="60"/>
      <c r="D78" s="60"/>
      <c r="E78" s="62"/>
      <c r="F78" s="62"/>
      <c r="G78" s="62"/>
      <c r="H78" s="62"/>
      <c r="I78" s="62"/>
      <c r="J78" s="62"/>
      <c r="K78" s="62">
        <f>IF(K$5=0,"",K$5)</f>
      </c>
      <c r="L78" s="62">
        <f>IF(L$5=0,"",L$5)</f>
      </c>
    </row>
    <row r="79" ht="1.5" customHeight="1"/>
    <row r="80" spans="1:12" ht="15" customHeight="1">
      <c r="A80" s="198" t="s">
        <v>44</v>
      </c>
      <c r="B80" s="198"/>
      <c r="C80" s="6"/>
      <c r="D80" s="6"/>
      <c r="E80" s="67">
        <f>IF(E7=0,"-",IF(E14=0,"-",(E14/E7))*100)</f>
        <v>6.8493379389752445</v>
      </c>
      <c r="F80" s="53">
        <f>IF(F14=0,"-",IF(F7=0,"-",F14/F7))*100</f>
        <v>7.6923076923076925</v>
      </c>
      <c r="G80" s="67">
        <f>IF(G7=0,"",IF(G14=0,"",(G14/G7))*100)</f>
        <v>3.451492537313433</v>
      </c>
      <c r="H80" s="109">
        <f>IF(H7=0,"",IF(H14=0,"",(H14/H7))*100)</f>
        <v>3.5440613026819925</v>
      </c>
      <c r="I80" s="106">
        <f>IF(I14=0,"-",IF(I7=0,"-",I14/I7))*100</f>
        <v>5.059610351846467</v>
      </c>
      <c r="J80" s="162">
        <f>IF(J14=0,"-",IF(J7=0,"-",J14/J7))*100</f>
        <v>6.141826260150144</v>
      </c>
      <c r="K80" s="53">
        <f>IF(K14=0,"-",IF(K7=0,"-",K14/K7)*100)</f>
        <v>3.775466590682433</v>
      </c>
      <c r="L80" s="53">
        <f>IF(L14=0,"-",IF(L7=0,"-",L14/L7)*100)</f>
        <v>11.914766260162594</v>
      </c>
    </row>
    <row r="81" spans="1:14" ht="15" customHeight="1">
      <c r="A81" s="198" t="s">
        <v>45</v>
      </c>
      <c r="B81" s="198"/>
      <c r="C81" s="6"/>
      <c r="D81" s="6"/>
      <c r="E81" s="67">
        <f aca="true" t="shared" si="18" ref="E81:K81">IF(E20=0,"-",IF(E7=0,"-",E20/E7)*100)</f>
        <v>4.655210132412205</v>
      </c>
      <c r="F81" s="53">
        <f t="shared" si="18"/>
        <v>5.527065527065527</v>
      </c>
      <c r="G81" s="67">
        <f>IF(G20=0,"-",IF(G7=0,"-",G20/G7)*100)</f>
        <v>1.0528917910447757</v>
      </c>
      <c r="H81" s="109">
        <f t="shared" si="18"/>
        <v>1.1174968071519795</v>
      </c>
      <c r="I81" s="67">
        <f>IF(I20=0,"-",IF(I7=0,"-",I20/I7)*100)</f>
        <v>2.702820587380052</v>
      </c>
      <c r="J81" s="109">
        <f t="shared" si="18"/>
        <v>1.7234104489045488</v>
      </c>
      <c r="K81" s="53">
        <f t="shared" si="18"/>
        <v>1.6953982048724887</v>
      </c>
      <c r="L81" s="53">
        <f>IF(L20=0,"-",IF(L7=0,"-",L20/L7)*100)</f>
        <v>10.058668699186985</v>
      </c>
      <c r="M81" s="13"/>
      <c r="N81" s="13"/>
    </row>
    <row r="82" spans="1:14" ht="15" customHeight="1">
      <c r="A82" s="198" t="s">
        <v>46</v>
      </c>
      <c r="B82" s="198"/>
      <c r="C82" s="7"/>
      <c r="D82" s="7"/>
      <c r="E82" s="67" t="s">
        <v>58</v>
      </c>
      <c r="F82" s="54" t="s">
        <v>58</v>
      </c>
      <c r="G82" s="67" t="s">
        <v>58</v>
      </c>
      <c r="H82" s="109" t="s">
        <v>58</v>
      </c>
      <c r="I82" s="67">
        <f>IF((I47=0),"-",(I24/((I47+J47)/2)*100))</f>
        <v>3.333035719032788</v>
      </c>
      <c r="J82" s="109">
        <f>IF((J47=0),"-",(J24/((J47+K47)/2)*100))</f>
        <v>0.954660486339551</v>
      </c>
      <c r="K82" s="53">
        <f>IF((K47=0),"-",(K24/((K47+L47)/2)*100))</f>
        <v>1.071073103416991</v>
      </c>
      <c r="L82" s="53">
        <v>22.9</v>
      </c>
      <c r="M82" s="13"/>
      <c r="N82" s="13"/>
    </row>
    <row r="83" spans="1:14" ht="15" customHeight="1">
      <c r="A83" s="198" t="s">
        <v>47</v>
      </c>
      <c r="B83" s="198"/>
      <c r="C83" s="7"/>
      <c r="D83" s="7"/>
      <c r="E83" s="67" t="s">
        <v>58</v>
      </c>
      <c r="F83" s="54" t="s">
        <v>58</v>
      </c>
      <c r="G83" s="67" t="s">
        <v>58</v>
      </c>
      <c r="H83" s="109" t="s">
        <v>58</v>
      </c>
      <c r="I83" s="67">
        <f>IF((I47=0),"-",((I17+I18)/((I47+I48+I49+I51+J47+J48+J49+J51)/2)*100))</f>
        <v>7.398024858319715</v>
      </c>
      <c r="J83" s="109">
        <f>IF((J47=0),"-",((J17+J18)/((J47+J48+J49+J51+K47+K48+K49+K51)/2)*100))</f>
        <v>5.538281077289615</v>
      </c>
      <c r="K83" s="54">
        <f>IF((K47=0),"-",((K17+K18)/((K47+K48+K49+K51+L47+L48+L49+L51)/2)*100))</f>
        <v>4.406023116109518</v>
      </c>
      <c r="L83" s="54">
        <v>19.7</v>
      </c>
      <c r="M83" s="13"/>
      <c r="N83" s="13"/>
    </row>
    <row r="84" spans="1:14" ht="15" customHeight="1">
      <c r="A84" s="198" t="s">
        <v>48</v>
      </c>
      <c r="B84" s="198"/>
      <c r="C84" s="6"/>
      <c r="D84" s="6"/>
      <c r="E84" s="71" t="s">
        <v>58</v>
      </c>
      <c r="F84" s="100" t="s">
        <v>58</v>
      </c>
      <c r="G84" s="71">
        <f aca="true" t="shared" si="19" ref="G84:L84">IF(G47=0,"-",((G47+G48)/G55*100))</f>
        <v>37.37402015677492</v>
      </c>
      <c r="H84" s="111">
        <f t="shared" si="19"/>
        <v>38.72507722549845</v>
      </c>
      <c r="I84" s="71">
        <f t="shared" si="19"/>
        <v>41.65766321963266</v>
      </c>
      <c r="J84" s="111">
        <f t="shared" si="19"/>
        <v>41.940441400304415</v>
      </c>
      <c r="K84" s="100">
        <f t="shared" si="19"/>
        <v>40.352055898951896</v>
      </c>
      <c r="L84" s="100">
        <f t="shared" si="19"/>
        <v>38.79157101449275</v>
      </c>
      <c r="M84" s="13"/>
      <c r="N84" s="13"/>
    </row>
    <row r="85" spans="1:14" ht="15" customHeight="1">
      <c r="A85" s="198" t="s">
        <v>49</v>
      </c>
      <c r="B85" s="198"/>
      <c r="C85" s="6"/>
      <c r="D85" s="6"/>
      <c r="E85" s="68" t="s">
        <v>58</v>
      </c>
      <c r="F85" s="1" t="s">
        <v>58</v>
      </c>
      <c r="G85" s="68">
        <f aca="true" t="shared" si="20" ref="G85:L85">IF((G51+G49-G43-G41-G37)=0,"-",(G51+G49-G43-G41-G37))</f>
        <v>2190</v>
      </c>
      <c r="H85" s="112">
        <f t="shared" si="20"/>
        <v>2043</v>
      </c>
      <c r="I85" s="68">
        <f t="shared" si="20"/>
        <v>1746</v>
      </c>
      <c r="J85" s="112">
        <f t="shared" si="20"/>
        <v>1856</v>
      </c>
      <c r="K85" s="1">
        <f t="shared" si="20"/>
        <v>2422</v>
      </c>
      <c r="L85" s="1">
        <f t="shared" si="20"/>
        <v>2774</v>
      </c>
      <c r="M85" s="13"/>
      <c r="N85" s="13"/>
    </row>
    <row r="86" spans="1:12" ht="15" customHeight="1">
      <c r="A86" s="198" t="s">
        <v>50</v>
      </c>
      <c r="B86" s="198"/>
      <c r="C86" s="3"/>
      <c r="D86" s="3"/>
      <c r="E86" s="69" t="s">
        <v>58</v>
      </c>
      <c r="F86" s="2" t="s">
        <v>58</v>
      </c>
      <c r="G86" s="69">
        <f aca="true" t="shared" si="21" ref="G86:L86">IF((G47=0),"-",((G51+G49)/(G47+G48)))</f>
        <v>0.9453183520599251</v>
      </c>
      <c r="H86" s="113">
        <f t="shared" si="21"/>
        <v>0.8437273386511965</v>
      </c>
      <c r="I86" s="69">
        <f t="shared" si="21"/>
        <v>0.7502778806965543</v>
      </c>
      <c r="J86" s="113">
        <f t="shared" si="21"/>
        <v>0.7773580495934113</v>
      </c>
      <c r="K86" s="2">
        <f t="shared" si="21"/>
        <v>0.8984348984348984</v>
      </c>
      <c r="L86" s="2">
        <f t="shared" si="21"/>
        <v>0.9184723530257431</v>
      </c>
    </row>
    <row r="87" spans="1:12" ht="15" customHeight="1">
      <c r="A87" s="200" t="s">
        <v>51</v>
      </c>
      <c r="B87" s="200"/>
      <c r="C87" s="22"/>
      <c r="D87" s="22"/>
      <c r="E87" s="70" t="s">
        <v>58</v>
      </c>
      <c r="F87" s="18" t="s">
        <v>58</v>
      </c>
      <c r="G87" s="70" t="s">
        <v>58</v>
      </c>
      <c r="H87" s="163" t="s">
        <v>58</v>
      </c>
      <c r="I87" s="70">
        <v>4484</v>
      </c>
      <c r="J87" s="163">
        <v>4454</v>
      </c>
      <c r="K87" s="18">
        <v>4586</v>
      </c>
      <c r="L87" s="18">
        <v>5389</v>
      </c>
    </row>
    <row r="88" spans="1:13" ht="15" customHeight="1">
      <c r="A88" s="5"/>
      <c r="B88" s="5"/>
      <c r="C88" s="5"/>
      <c r="D88" s="5"/>
      <c r="E88" s="5"/>
      <c r="F88" s="5"/>
      <c r="G88" s="131"/>
      <c r="H88" s="131"/>
      <c r="I88" s="5"/>
      <c r="J88" s="5"/>
      <c r="K88" s="5"/>
      <c r="L88" s="5"/>
      <c r="M88" s="130"/>
    </row>
    <row r="89" spans="1:12" ht="15">
      <c r="A89" s="5"/>
      <c r="B89" s="132"/>
      <c r="C89" s="132"/>
      <c r="D89" s="132"/>
      <c r="E89" s="133"/>
      <c r="F89" s="133"/>
      <c r="G89" s="132"/>
      <c r="H89" s="132"/>
      <c r="I89" s="133"/>
      <c r="J89" s="133"/>
      <c r="K89" s="133"/>
      <c r="L89" s="133"/>
    </row>
    <row r="90" spans="1:12" ht="15">
      <c r="A90" s="132"/>
      <c r="B90" s="132"/>
      <c r="C90" s="132"/>
      <c r="D90" s="132"/>
      <c r="E90" s="133"/>
      <c r="F90" s="133"/>
      <c r="G90" s="132"/>
      <c r="H90" s="132"/>
      <c r="I90" s="133"/>
      <c r="J90" s="133"/>
      <c r="K90" s="133"/>
      <c r="L90" s="133"/>
    </row>
    <row r="91" spans="1:12" ht="15">
      <c r="A91" s="21"/>
      <c r="B91" s="21"/>
      <c r="C91" s="21"/>
      <c r="D91" s="21"/>
      <c r="E91" s="21"/>
      <c r="F91" s="21"/>
      <c r="G91" s="45"/>
      <c r="H91" s="45"/>
      <c r="I91" s="21"/>
      <c r="J91" s="21"/>
      <c r="K91" s="21"/>
      <c r="L91" s="21"/>
    </row>
    <row r="92" spans="1:12" ht="15">
      <c r="A92" s="21"/>
      <c r="B92" s="21"/>
      <c r="C92" s="21"/>
      <c r="D92" s="21"/>
      <c r="E92" s="21"/>
      <c r="F92" s="21"/>
      <c r="G92" s="45"/>
      <c r="H92" s="45"/>
      <c r="I92" s="21"/>
      <c r="J92" s="21"/>
      <c r="K92" s="21"/>
      <c r="L92" s="21"/>
    </row>
    <row r="93" spans="1:12" ht="15">
      <c r="A93" s="21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</row>
    <row r="94" spans="1:12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</row>
    <row r="95" spans="1:12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</row>
    <row r="96" spans="1:12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</row>
    <row r="97" spans="1:12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</row>
    <row r="98" spans="1:12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</row>
    <row r="99" spans="1:12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</row>
    <row r="100" spans="1:12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</row>
    <row r="101" spans="1:12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</row>
    <row r="102" spans="1:12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</row>
  </sheetData>
  <sheetProtection/>
  <mergeCells count="21">
    <mergeCell ref="A1:L1"/>
    <mergeCell ref="A61:B61"/>
    <mergeCell ref="A62:B62"/>
    <mergeCell ref="A63:B63"/>
    <mergeCell ref="A64:B64"/>
    <mergeCell ref="A65:B65"/>
    <mergeCell ref="A67:B67"/>
    <mergeCell ref="A68:B68"/>
    <mergeCell ref="A69:B69"/>
    <mergeCell ref="A70:B70"/>
    <mergeCell ref="A71:B71"/>
    <mergeCell ref="A84:B84"/>
    <mergeCell ref="A80:B80"/>
    <mergeCell ref="A81:B81"/>
    <mergeCell ref="A82:B82"/>
    <mergeCell ref="A72:B72"/>
    <mergeCell ref="A74:B74"/>
    <mergeCell ref="A87:B87"/>
    <mergeCell ref="A83:B83"/>
    <mergeCell ref="A85:B85"/>
    <mergeCell ref="A86:B8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2" width="9.7109375" style="0" customWidth="1"/>
  </cols>
  <sheetData>
    <row r="1" spans="1:12" ht="18" customHeight="1">
      <c r="A1" s="199" t="s">
        <v>96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ht="15" customHeight="1">
      <c r="A2" s="30" t="s">
        <v>0</v>
      </c>
      <c r="B2" s="12"/>
      <c r="C2" s="12"/>
      <c r="D2" s="12"/>
      <c r="E2" s="13"/>
      <c r="F2" s="13"/>
      <c r="G2" s="44"/>
      <c r="H2" s="44"/>
      <c r="I2" s="13"/>
      <c r="J2" s="13"/>
      <c r="K2" s="14"/>
      <c r="L2" s="14"/>
    </row>
    <row r="3" spans="1:12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2008</v>
      </c>
    </row>
    <row r="4" spans="1:12" ht="12.75" customHeight="1">
      <c r="A4" s="59"/>
      <c r="B4" s="59"/>
      <c r="C4" s="60"/>
      <c r="D4" s="57"/>
      <c r="E4" s="58" t="s">
        <v>119</v>
      </c>
      <c r="F4" s="58" t="s">
        <v>119</v>
      </c>
      <c r="G4" s="58" t="s">
        <v>120</v>
      </c>
      <c r="H4" s="58" t="s">
        <v>120</v>
      </c>
      <c r="I4" s="58"/>
      <c r="J4" s="58"/>
      <c r="K4" s="58"/>
      <c r="L4" s="58"/>
    </row>
    <row r="5" spans="1:12" s="16" customFormat="1" ht="12.75" customHeight="1">
      <c r="A5" s="56" t="s">
        <v>1</v>
      </c>
      <c r="B5" s="63"/>
      <c r="C5" s="60"/>
      <c r="D5" s="60" t="s">
        <v>57</v>
      </c>
      <c r="E5" s="62"/>
      <c r="F5" s="62"/>
      <c r="G5" s="62"/>
      <c r="H5" s="62"/>
      <c r="I5" s="62"/>
      <c r="J5" s="62"/>
      <c r="K5" s="62"/>
      <c r="L5" s="62" t="s">
        <v>55</v>
      </c>
    </row>
    <row r="6" ht="1.5" customHeight="1"/>
    <row r="7" spans="1:14" ht="15" customHeight="1">
      <c r="A7" s="28" t="s">
        <v>2</v>
      </c>
      <c r="B7" s="6"/>
      <c r="C7" s="6"/>
      <c r="D7" s="6"/>
      <c r="E7" s="75">
        <v>360.64399999999995</v>
      </c>
      <c r="F7" s="52">
        <v>278.663</v>
      </c>
      <c r="G7" s="75">
        <v>646.434</v>
      </c>
      <c r="H7" s="110">
        <v>482.145</v>
      </c>
      <c r="I7" s="75">
        <v>1048.164</v>
      </c>
      <c r="J7" s="110">
        <v>901.9440000000001</v>
      </c>
      <c r="K7" s="52">
        <v>1085.106</v>
      </c>
      <c r="L7" s="52">
        <v>1023.6750000000001</v>
      </c>
      <c r="M7" s="38"/>
      <c r="N7" s="38"/>
    </row>
    <row r="8" spans="1:14" ht="15" customHeight="1">
      <c r="A8" s="28" t="s">
        <v>3</v>
      </c>
      <c r="B8" s="3"/>
      <c r="C8" s="3"/>
      <c r="D8" s="3"/>
      <c r="E8" s="74">
        <v>-320.83099999999996</v>
      </c>
      <c r="F8" s="47">
        <v>-263.803</v>
      </c>
      <c r="G8" s="74">
        <v>-582.037</v>
      </c>
      <c r="H8" s="153">
        <v>-446.972</v>
      </c>
      <c r="I8" s="74">
        <v>-986.461</v>
      </c>
      <c r="J8" s="153">
        <v>-692.3520000000001</v>
      </c>
      <c r="K8" s="47">
        <v>-901.9820000000001</v>
      </c>
      <c r="L8" s="47">
        <v>-740.2310000000001</v>
      </c>
      <c r="M8" s="38"/>
      <c r="N8" s="38"/>
    </row>
    <row r="9" spans="1:14" ht="15" customHeight="1">
      <c r="A9" s="28" t="s">
        <v>4</v>
      </c>
      <c r="B9" s="3"/>
      <c r="C9" s="3"/>
      <c r="D9" s="3"/>
      <c r="E9" s="74">
        <v>0.13599999999999923</v>
      </c>
      <c r="F9" s="47">
        <v>0.4690000000000003</v>
      </c>
      <c r="G9" s="74">
        <v>0.13699999999999957</v>
      </c>
      <c r="H9" s="153">
        <v>-0.5089999999999995</v>
      </c>
      <c r="I9" s="74">
        <v>-0.9070000000000036</v>
      </c>
      <c r="J9" s="153">
        <v>-81.268</v>
      </c>
      <c r="K9" s="47">
        <v>-39.501</v>
      </c>
      <c r="L9" s="47">
        <v>-108.352</v>
      </c>
      <c r="M9" s="38"/>
      <c r="N9" s="38"/>
    </row>
    <row r="10" spans="1:14" ht="15" customHeight="1">
      <c r="A10" s="28" t="s">
        <v>5</v>
      </c>
      <c r="B10" s="3"/>
      <c r="C10" s="3"/>
      <c r="D10" s="3"/>
      <c r="E10" s="74"/>
      <c r="F10" s="47"/>
      <c r="G10" s="74"/>
      <c r="H10" s="153"/>
      <c r="I10" s="74"/>
      <c r="J10" s="153"/>
      <c r="K10" s="47"/>
      <c r="L10" s="47"/>
      <c r="M10" s="38"/>
      <c r="N10" s="38"/>
    </row>
    <row r="11" spans="1:14" ht="15" customHeight="1">
      <c r="A11" s="29" t="s">
        <v>6</v>
      </c>
      <c r="B11" s="22"/>
      <c r="C11" s="22"/>
      <c r="D11" s="22"/>
      <c r="E11" s="73"/>
      <c r="F11" s="49"/>
      <c r="G11" s="73"/>
      <c r="H11" s="152"/>
      <c r="I11" s="73"/>
      <c r="J11" s="152"/>
      <c r="K11" s="49"/>
      <c r="L11" s="49"/>
      <c r="M11" s="38"/>
      <c r="N11" s="38"/>
    </row>
    <row r="12" spans="1:14" ht="15" customHeight="1">
      <c r="A12" s="10" t="s">
        <v>7</v>
      </c>
      <c r="B12" s="10"/>
      <c r="C12" s="10"/>
      <c r="D12" s="10"/>
      <c r="E12" s="75">
        <f>SUM(E7:E11)</f>
        <v>39.948999999999984</v>
      </c>
      <c r="F12" s="52">
        <f aca="true" t="shared" si="0" ref="F12:L12">SUM(F7:F11)</f>
        <v>15.329000000000015</v>
      </c>
      <c r="G12" s="75">
        <f>SUM(G7:G11)</f>
        <v>64.53399999999993</v>
      </c>
      <c r="H12" s="110">
        <f>SUM(H7:H11)</f>
        <v>34.664</v>
      </c>
      <c r="I12" s="75">
        <f>SUM(I7:I11)</f>
        <v>60.79599999999997</v>
      </c>
      <c r="J12" s="110">
        <f>SUM(J7:J11)</f>
        <v>128.32399999999998</v>
      </c>
      <c r="K12" s="52">
        <f t="shared" si="0"/>
        <v>143.6229999999999</v>
      </c>
      <c r="L12" s="52">
        <f t="shared" si="0"/>
        <v>175.09199999999996</v>
      </c>
      <c r="M12" s="38"/>
      <c r="N12" s="38"/>
    </row>
    <row r="13" spans="1:14" ht="15" customHeight="1">
      <c r="A13" s="29" t="s">
        <v>73</v>
      </c>
      <c r="B13" s="22"/>
      <c r="C13" s="22"/>
      <c r="D13" s="22"/>
      <c r="E13" s="73">
        <v>-4.217</v>
      </c>
      <c r="F13" s="49">
        <v>-3.802</v>
      </c>
      <c r="G13" s="73">
        <v>-8.091000000000001</v>
      </c>
      <c r="H13" s="152">
        <v>-7.602</v>
      </c>
      <c r="I13" s="73">
        <v>-15.994</v>
      </c>
      <c r="J13" s="152">
        <v>-16.506</v>
      </c>
      <c r="K13" s="49">
        <v>-15.918</v>
      </c>
      <c r="L13" s="49">
        <v>-7.864000000000001</v>
      </c>
      <c r="M13" s="38"/>
      <c r="N13" s="38"/>
    </row>
    <row r="14" spans="1:14" ht="15" customHeight="1">
      <c r="A14" s="10" t="s">
        <v>8</v>
      </c>
      <c r="B14" s="10"/>
      <c r="C14" s="10"/>
      <c r="D14" s="10"/>
      <c r="E14" s="75">
        <f>SUM(E12:E13)</f>
        <v>35.731999999999985</v>
      </c>
      <c r="F14" s="52">
        <f aca="true" t="shared" si="1" ref="F14:L14">SUM(F12:F13)</f>
        <v>11.527000000000015</v>
      </c>
      <c r="G14" s="75">
        <f>SUM(G12:G13)</f>
        <v>56.442999999999934</v>
      </c>
      <c r="H14" s="110">
        <f>SUM(H12:H13)</f>
        <v>27.062</v>
      </c>
      <c r="I14" s="75">
        <f>SUM(I12:I13)</f>
        <v>44.80199999999997</v>
      </c>
      <c r="J14" s="110">
        <f>SUM(J12:J13)</f>
        <v>111.81799999999998</v>
      </c>
      <c r="K14" s="52">
        <f t="shared" si="1"/>
        <v>127.7049999999999</v>
      </c>
      <c r="L14" s="52">
        <f t="shared" si="1"/>
        <v>167.22799999999995</v>
      </c>
      <c r="M14" s="38"/>
      <c r="N14" s="38"/>
    </row>
    <row r="15" spans="1:14" ht="15" customHeight="1">
      <c r="A15" s="28" t="s">
        <v>9</v>
      </c>
      <c r="B15" s="4"/>
      <c r="C15" s="4"/>
      <c r="D15" s="4"/>
      <c r="E15" s="74">
        <v>-2.0140000000000002</v>
      </c>
      <c r="F15" s="47">
        <v>-2.099</v>
      </c>
      <c r="G15" s="74">
        <v>-3.95</v>
      </c>
      <c r="H15" s="153">
        <v>-3.829</v>
      </c>
      <c r="I15" s="74">
        <v>-7.722</v>
      </c>
      <c r="J15" s="153">
        <v>-7.205</v>
      </c>
      <c r="K15" s="47">
        <v>-7.763000000000001</v>
      </c>
      <c r="L15" s="47">
        <v>-2.4890000000000003</v>
      </c>
      <c r="M15" s="38"/>
      <c r="N15" s="38"/>
    </row>
    <row r="16" spans="1:14" ht="15" customHeight="1">
      <c r="A16" s="29" t="s">
        <v>10</v>
      </c>
      <c r="B16" s="22"/>
      <c r="C16" s="22"/>
      <c r="D16" s="22"/>
      <c r="E16" s="73"/>
      <c r="F16" s="49"/>
      <c r="G16" s="73"/>
      <c r="H16" s="152"/>
      <c r="I16" s="73"/>
      <c r="J16" s="152"/>
      <c r="K16" s="49"/>
      <c r="L16" s="49"/>
      <c r="M16" s="38"/>
      <c r="N16" s="38"/>
    </row>
    <row r="17" spans="1:14" ht="15" customHeight="1">
      <c r="A17" s="10" t="s">
        <v>11</v>
      </c>
      <c r="B17" s="10"/>
      <c r="C17" s="10"/>
      <c r="D17" s="10"/>
      <c r="E17" s="75">
        <f>SUM(E14:E16)</f>
        <v>33.71799999999998</v>
      </c>
      <c r="F17" s="52">
        <f aca="true" t="shared" si="2" ref="F17:L17">SUM(F14:F16)</f>
        <v>9.428000000000015</v>
      </c>
      <c r="G17" s="75">
        <f>SUM(G14:G16)</f>
        <v>52.49299999999993</v>
      </c>
      <c r="H17" s="110">
        <f>SUM(H14:H16)</f>
        <v>23.233</v>
      </c>
      <c r="I17" s="75">
        <f>SUM(I14:I16)</f>
        <v>37.07999999999997</v>
      </c>
      <c r="J17" s="110">
        <f>SUM(J14:J16)</f>
        <v>104.61299999999999</v>
      </c>
      <c r="K17" s="52">
        <f t="shared" si="2"/>
        <v>119.9419999999999</v>
      </c>
      <c r="L17" s="52">
        <f t="shared" si="2"/>
        <v>164.73899999999995</v>
      </c>
      <c r="M17" s="38"/>
      <c r="N17" s="38"/>
    </row>
    <row r="18" spans="1:14" ht="15" customHeight="1">
      <c r="A18" s="28" t="s">
        <v>12</v>
      </c>
      <c r="B18" s="3"/>
      <c r="C18" s="3"/>
      <c r="D18" s="3"/>
      <c r="E18" s="74">
        <v>-1.315</v>
      </c>
      <c r="F18" s="47">
        <v>2.7720000000000007</v>
      </c>
      <c r="G18" s="74">
        <v>0.915</v>
      </c>
      <c r="H18" s="153">
        <v>6.9110000000000005</v>
      </c>
      <c r="I18" s="74">
        <v>3.299</v>
      </c>
      <c r="J18" s="153">
        <v>0.435</v>
      </c>
      <c r="K18" s="47">
        <v>1.368</v>
      </c>
      <c r="L18" s="47">
        <v>22.477</v>
      </c>
      <c r="M18" s="38"/>
      <c r="N18" s="38"/>
    </row>
    <row r="19" spans="1:14" ht="15" customHeight="1">
      <c r="A19" s="29" t="s">
        <v>13</v>
      </c>
      <c r="B19" s="22"/>
      <c r="C19" s="22"/>
      <c r="D19" s="22"/>
      <c r="E19" s="73">
        <v>-8.276</v>
      </c>
      <c r="F19" s="49">
        <v>-8.477</v>
      </c>
      <c r="G19" s="73">
        <v>-16.536</v>
      </c>
      <c r="H19" s="152">
        <v>-16.938</v>
      </c>
      <c r="I19" s="73">
        <v>-33.385999999999996</v>
      </c>
      <c r="J19" s="152">
        <v>-34.193000000000005</v>
      </c>
      <c r="K19" s="49">
        <v>-36.621</v>
      </c>
      <c r="L19" s="49">
        <v>-72.557</v>
      </c>
      <c r="M19" s="38"/>
      <c r="N19" s="38"/>
    </row>
    <row r="20" spans="1:14" ht="15" customHeight="1">
      <c r="A20" s="10" t="s">
        <v>14</v>
      </c>
      <c r="B20" s="10"/>
      <c r="C20" s="10"/>
      <c r="D20" s="10"/>
      <c r="E20" s="75">
        <f>SUM(E17:E19)</f>
        <v>24.126999999999985</v>
      </c>
      <c r="F20" s="52">
        <f aca="true" t="shared" si="3" ref="F20:L20">SUM(F17:F19)</f>
        <v>3.723000000000015</v>
      </c>
      <c r="G20" s="75">
        <f>SUM(G17:G19)</f>
        <v>36.87199999999993</v>
      </c>
      <c r="H20" s="110">
        <f>SUM(H17:H19)</f>
        <v>13.206000000000003</v>
      </c>
      <c r="I20" s="75">
        <f>SUM(I17:I19)</f>
        <v>6.992999999999974</v>
      </c>
      <c r="J20" s="110">
        <f>SUM(J17:J19)</f>
        <v>70.85499999999999</v>
      </c>
      <c r="K20" s="52">
        <f t="shared" si="3"/>
        <v>84.68899999999988</v>
      </c>
      <c r="L20" s="52">
        <f t="shared" si="3"/>
        <v>114.65899999999995</v>
      </c>
      <c r="M20" s="38"/>
      <c r="N20" s="38"/>
    </row>
    <row r="21" spans="1:14" ht="15" customHeight="1">
      <c r="A21" s="28" t="s">
        <v>15</v>
      </c>
      <c r="B21" s="3"/>
      <c r="C21" s="3"/>
      <c r="D21" s="3"/>
      <c r="E21" s="74">
        <v>-6.755</v>
      </c>
      <c r="F21" s="47">
        <v>-1.3369999999999997</v>
      </c>
      <c r="G21" s="74">
        <v>-8.954</v>
      </c>
      <c r="H21" s="153">
        <v>-4.752</v>
      </c>
      <c r="I21" s="74">
        <v>-6.8100000000000005</v>
      </c>
      <c r="J21" s="153">
        <v>-26.407</v>
      </c>
      <c r="K21" s="47">
        <v>-42.17400000000001</v>
      </c>
      <c r="L21" s="47">
        <v>-44.012</v>
      </c>
      <c r="M21" s="38"/>
      <c r="N21" s="38"/>
    </row>
    <row r="22" spans="1:14" ht="15" customHeight="1">
      <c r="A22" s="29" t="s">
        <v>16</v>
      </c>
      <c r="B22" s="24"/>
      <c r="C22" s="24"/>
      <c r="D22" s="24"/>
      <c r="E22" s="73"/>
      <c r="F22" s="49"/>
      <c r="G22" s="73"/>
      <c r="H22" s="152"/>
      <c r="I22" s="73"/>
      <c r="J22" s="152"/>
      <c r="K22" s="49"/>
      <c r="L22" s="49"/>
      <c r="M22" s="38"/>
      <c r="N22" s="38"/>
    </row>
    <row r="23" spans="1:14" ht="15" customHeight="1">
      <c r="A23" s="32" t="s">
        <v>90</v>
      </c>
      <c r="B23" s="11"/>
      <c r="C23" s="11"/>
      <c r="D23" s="11"/>
      <c r="E23" s="75">
        <f>SUM(E20:E22)</f>
        <v>17.371999999999986</v>
      </c>
      <c r="F23" s="52">
        <f aca="true" t="shared" si="4" ref="F23:L23">SUM(F20:F22)</f>
        <v>2.386000000000015</v>
      </c>
      <c r="G23" s="75">
        <f>SUM(G20:G22)</f>
        <v>27.917999999999928</v>
      </c>
      <c r="H23" s="110">
        <f>SUM(H20:H22)</f>
        <v>8.454000000000004</v>
      </c>
      <c r="I23" s="75">
        <f>SUM(I20:I22)</f>
        <v>0.18299999999997318</v>
      </c>
      <c r="J23" s="110">
        <f>SUM(J20:J22)</f>
        <v>44.44799999999999</v>
      </c>
      <c r="K23" s="52">
        <f t="shared" si="4"/>
        <v>42.51499999999987</v>
      </c>
      <c r="L23" s="52">
        <f t="shared" si="4"/>
        <v>70.64699999999995</v>
      </c>
      <c r="M23" s="38"/>
      <c r="N23" s="38"/>
    </row>
    <row r="24" spans="1:14" ht="15" customHeight="1">
      <c r="A24" s="28" t="s">
        <v>81</v>
      </c>
      <c r="B24" s="3"/>
      <c r="C24" s="3"/>
      <c r="D24" s="3"/>
      <c r="E24" s="74">
        <f aca="true" t="shared" si="5" ref="E24:L24">E23-E25</f>
        <v>17.371999999999986</v>
      </c>
      <c r="F24" s="47">
        <f t="shared" si="5"/>
        <v>2.386000000000015</v>
      </c>
      <c r="G24" s="74">
        <f t="shared" si="5"/>
        <v>27.917999999999928</v>
      </c>
      <c r="H24" s="153">
        <f t="shared" si="5"/>
        <v>8.454000000000004</v>
      </c>
      <c r="I24" s="74">
        <f>I23-I25</f>
        <v>0.18299999999997318</v>
      </c>
      <c r="J24" s="153">
        <f>J23-J25</f>
        <v>44.44799999999999</v>
      </c>
      <c r="K24" s="47">
        <f t="shared" si="5"/>
        <v>42.51499999999987</v>
      </c>
      <c r="L24" s="47">
        <f t="shared" si="5"/>
        <v>70.64699999999995</v>
      </c>
      <c r="M24" s="38"/>
      <c r="N24" s="38"/>
    </row>
    <row r="25" spans="1:12" ht="15" customHeight="1">
      <c r="A25" s="28" t="s">
        <v>88</v>
      </c>
      <c r="B25" s="3"/>
      <c r="C25" s="3"/>
      <c r="D25" s="3"/>
      <c r="E25" s="74"/>
      <c r="F25" s="47"/>
      <c r="G25" s="74"/>
      <c r="H25" s="153"/>
      <c r="I25" s="74"/>
      <c r="J25" s="153"/>
      <c r="K25" s="47"/>
      <c r="L25" s="47"/>
    </row>
    <row r="26" spans="1:12" ht="10.5" customHeight="1">
      <c r="A26" s="3"/>
      <c r="B26" s="177"/>
      <c r="C26" s="3"/>
      <c r="D26" s="3"/>
      <c r="E26" s="74"/>
      <c r="F26" s="47"/>
      <c r="G26" s="74"/>
      <c r="H26" s="153"/>
      <c r="I26" s="74"/>
      <c r="J26" s="47"/>
      <c r="K26" s="47"/>
      <c r="L26" s="47"/>
    </row>
    <row r="27" spans="1:12" ht="15" customHeight="1">
      <c r="A27" s="178" t="s">
        <v>107</v>
      </c>
      <c r="B27" s="179"/>
      <c r="C27" s="179"/>
      <c r="D27" s="179"/>
      <c r="E27" s="180">
        <v>-1.26</v>
      </c>
      <c r="F27" s="181">
        <v>-9.036999999999999</v>
      </c>
      <c r="G27" s="180">
        <v>-2.56</v>
      </c>
      <c r="H27" s="182">
        <v>-10.437</v>
      </c>
      <c r="I27" s="180">
        <v>-58</v>
      </c>
      <c r="J27" s="181"/>
      <c r="K27" s="181"/>
      <c r="L27" s="181"/>
    </row>
    <row r="28" spans="1:12" ht="15" customHeight="1">
      <c r="A28" s="183" t="s">
        <v>108</v>
      </c>
      <c r="B28" s="184"/>
      <c r="C28" s="184"/>
      <c r="D28" s="184"/>
      <c r="E28" s="185">
        <f>E14-E27</f>
        <v>36.99199999999998</v>
      </c>
      <c r="F28" s="186">
        <f aca="true" t="shared" si="6" ref="F28:L28">F14-F27</f>
        <v>20.564000000000014</v>
      </c>
      <c r="G28" s="185">
        <f t="shared" si="6"/>
        <v>59.002999999999936</v>
      </c>
      <c r="H28" s="187">
        <f t="shared" si="6"/>
        <v>37.499</v>
      </c>
      <c r="I28" s="185">
        <f t="shared" si="6"/>
        <v>102.80199999999996</v>
      </c>
      <c r="J28" s="186">
        <f t="shared" si="6"/>
        <v>111.81799999999998</v>
      </c>
      <c r="K28" s="186">
        <f t="shared" si="6"/>
        <v>127.7049999999999</v>
      </c>
      <c r="L28" s="186">
        <f t="shared" si="6"/>
        <v>167.22799999999995</v>
      </c>
    </row>
    <row r="29" spans="1:12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</row>
    <row r="30" spans="1:12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L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2008</v>
      </c>
    </row>
    <row r="31" spans="1:12" ht="12.75" customHeight="1">
      <c r="A31" s="59"/>
      <c r="B31" s="59"/>
      <c r="C31" s="60"/>
      <c r="D31" s="57"/>
      <c r="E31" s="78" t="str">
        <f>E$4</f>
        <v>Q2</v>
      </c>
      <c r="F31" s="78" t="str">
        <f>F$4</f>
        <v>Q2</v>
      </c>
      <c r="G31" s="78" t="str">
        <f>G$4</f>
        <v>Q1-2</v>
      </c>
      <c r="H31" s="78" t="str">
        <f>H$4</f>
        <v>Q1-2</v>
      </c>
      <c r="I31" s="78">
        <f>IF(I$4="","",I$4)</f>
      </c>
      <c r="J31" s="78"/>
      <c r="K31" s="78"/>
      <c r="L31" s="78"/>
    </row>
    <row r="32" spans="1:12" s="17" customFormat="1" ht="15" customHeight="1">
      <c r="A32" s="56" t="s">
        <v>79</v>
      </c>
      <c r="B32" s="65"/>
      <c r="C32" s="60"/>
      <c r="D32" s="60"/>
      <c r="E32" s="79"/>
      <c r="F32" s="79"/>
      <c r="G32" s="79"/>
      <c r="H32" s="79"/>
      <c r="I32" s="79"/>
      <c r="J32" s="79">
        <f>IF(J$5=0,"",J$5)</f>
      </c>
      <c r="K32" s="79"/>
      <c r="L32" s="79"/>
    </row>
    <row r="33" spans="5:12" ht="1.5" customHeight="1">
      <c r="E33" s="38"/>
      <c r="F33" s="38"/>
      <c r="G33" s="80"/>
      <c r="H33" s="80"/>
      <c r="I33" s="38"/>
      <c r="J33" s="38"/>
      <c r="K33" s="38"/>
      <c r="L33" s="38"/>
    </row>
    <row r="34" spans="1:12" ht="15" customHeight="1">
      <c r="A34" s="28" t="s">
        <v>17</v>
      </c>
      <c r="B34" s="7"/>
      <c r="C34" s="7"/>
      <c r="D34" s="7"/>
      <c r="E34" s="74"/>
      <c r="F34" s="47"/>
      <c r="G34" s="74">
        <v>1118.419</v>
      </c>
      <c r="H34" s="153">
        <v>1099.743</v>
      </c>
      <c r="I34" s="74">
        <v>1116.851</v>
      </c>
      <c r="J34" s="153">
        <v>970.383</v>
      </c>
      <c r="K34" s="47">
        <v>975.1460000000001</v>
      </c>
      <c r="L34" s="47">
        <v>938.571</v>
      </c>
    </row>
    <row r="35" spans="1:12" ht="15" customHeight="1">
      <c r="A35" s="28" t="s">
        <v>18</v>
      </c>
      <c r="B35" s="6"/>
      <c r="C35" s="6"/>
      <c r="D35" s="6"/>
      <c r="E35" s="74"/>
      <c r="F35" s="47"/>
      <c r="G35" s="74">
        <v>20.817999999999998</v>
      </c>
      <c r="H35" s="153">
        <v>28.429000000000002</v>
      </c>
      <c r="I35" s="74">
        <v>25.002999999999997</v>
      </c>
      <c r="J35" s="153">
        <v>22.447999999999997</v>
      </c>
      <c r="K35" s="47">
        <v>32.33700000000001</v>
      </c>
      <c r="L35" s="47">
        <v>39.725</v>
      </c>
    </row>
    <row r="36" spans="1:12" ht="15" customHeight="1">
      <c r="A36" s="28" t="s">
        <v>82</v>
      </c>
      <c r="B36" s="6"/>
      <c r="C36" s="6"/>
      <c r="D36" s="6"/>
      <c r="E36" s="74"/>
      <c r="F36" s="47"/>
      <c r="G36" s="74">
        <v>102.67599999999997</v>
      </c>
      <c r="H36" s="153">
        <v>109.89199999999998</v>
      </c>
      <c r="I36" s="74">
        <v>105.832</v>
      </c>
      <c r="J36" s="153">
        <v>106.31700000000001</v>
      </c>
      <c r="K36" s="47">
        <v>123.51599999999999</v>
      </c>
      <c r="L36" s="47">
        <v>133.404</v>
      </c>
    </row>
    <row r="37" spans="1:12" ht="15" customHeight="1">
      <c r="A37" s="28" t="s">
        <v>19</v>
      </c>
      <c r="B37" s="6"/>
      <c r="C37" s="6"/>
      <c r="D37" s="6"/>
      <c r="E37" s="74"/>
      <c r="F37" s="47"/>
      <c r="G37" s="74"/>
      <c r="H37" s="153"/>
      <c r="I37" s="74"/>
      <c r="J37" s="153"/>
      <c r="K37" s="47"/>
      <c r="L37" s="47"/>
    </row>
    <row r="38" spans="1:12" ht="15" customHeight="1">
      <c r="A38" s="29" t="s">
        <v>20</v>
      </c>
      <c r="B38" s="22"/>
      <c r="C38" s="22"/>
      <c r="D38" s="22"/>
      <c r="E38" s="73"/>
      <c r="F38" s="49"/>
      <c r="G38" s="73">
        <v>14.707999999999998</v>
      </c>
      <c r="H38" s="152">
        <v>13.844999999999999</v>
      </c>
      <c r="I38" s="73">
        <v>14.899000000000001</v>
      </c>
      <c r="J38" s="152">
        <v>21.283</v>
      </c>
      <c r="K38" s="49">
        <v>36.705</v>
      </c>
      <c r="L38" s="49">
        <v>22.626</v>
      </c>
    </row>
    <row r="39" spans="1:12" ht="15" customHeight="1">
      <c r="A39" s="30" t="s">
        <v>21</v>
      </c>
      <c r="B39" s="10"/>
      <c r="C39" s="10"/>
      <c r="D39" s="10"/>
      <c r="E39" s="102">
        <v>0</v>
      </c>
      <c r="F39" s="103">
        <v>0</v>
      </c>
      <c r="G39" s="102">
        <f aca="true" t="shared" si="8" ref="G39:L39">SUM(G34:G38)</f>
        <v>1256.621</v>
      </c>
      <c r="H39" s="137">
        <f t="shared" si="8"/>
        <v>1251.909</v>
      </c>
      <c r="I39" s="75">
        <f t="shared" si="8"/>
        <v>1262.585</v>
      </c>
      <c r="J39" s="110">
        <f t="shared" si="8"/>
        <v>1120.431</v>
      </c>
      <c r="K39" s="52">
        <f t="shared" si="8"/>
        <v>1167.704</v>
      </c>
      <c r="L39" s="52">
        <f t="shared" si="8"/>
        <v>1134.326</v>
      </c>
    </row>
    <row r="40" spans="1:12" ht="15" customHeight="1">
      <c r="A40" s="28" t="s">
        <v>22</v>
      </c>
      <c r="B40" s="3"/>
      <c r="C40" s="3"/>
      <c r="D40" s="3"/>
      <c r="E40" s="74"/>
      <c r="F40" s="47"/>
      <c r="G40" s="74">
        <v>202.007</v>
      </c>
      <c r="H40" s="153">
        <v>172.95999999999998</v>
      </c>
      <c r="I40" s="74">
        <v>170.318</v>
      </c>
      <c r="J40" s="153">
        <v>94.29899999999999</v>
      </c>
      <c r="K40" s="47">
        <v>113.515</v>
      </c>
      <c r="L40" s="47">
        <v>166.106</v>
      </c>
    </row>
    <row r="41" spans="1:12" ht="15" customHeight="1">
      <c r="A41" s="28" t="s">
        <v>23</v>
      </c>
      <c r="B41" s="3"/>
      <c r="C41" s="3"/>
      <c r="D41" s="3"/>
      <c r="E41" s="74"/>
      <c r="F41" s="47"/>
      <c r="G41" s="74"/>
      <c r="H41" s="153"/>
      <c r="I41" s="74"/>
      <c r="J41" s="153"/>
      <c r="K41" s="47"/>
      <c r="L41" s="47"/>
    </row>
    <row r="42" spans="1:12" ht="15" customHeight="1">
      <c r="A42" s="28" t="s">
        <v>24</v>
      </c>
      <c r="B42" s="3"/>
      <c r="C42" s="3"/>
      <c r="D42" s="3"/>
      <c r="E42" s="74"/>
      <c r="F42" s="47"/>
      <c r="G42" s="74">
        <v>278.588</v>
      </c>
      <c r="H42" s="153">
        <v>228.886</v>
      </c>
      <c r="I42" s="74">
        <v>196.27299999999997</v>
      </c>
      <c r="J42" s="153">
        <v>124</v>
      </c>
      <c r="K42" s="47">
        <v>130.835</v>
      </c>
      <c r="L42" s="47">
        <v>185.168</v>
      </c>
    </row>
    <row r="43" spans="1:12" ht="15" customHeight="1">
      <c r="A43" s="28" t="s">
        <v>25</v>
      </c>
      <c r="B43" s="3"/>
      <c r="C43" s="3"/>
      <c r="D43" s="3"/>
      <c r="E43" s="74"/>
      <c r="F43" s="47"/>
      <c r="G43" s="74">
        <v>0.735</v>
      </c>
      <c r="H43" s="153">
        <v>69.911</v>
      </c>
      <c r="I43" s="74">
        <v>80.443</v>
      </c>
      <c r="J43" s="153">
        <v>66.18</v>
      </c>
      <c r="K43" s="47">
        <v>86.52900000000001</v>
      </c>
      <c r="L43" s="47">
        <v>26.990000000000002</v>
      </c>
    </row>
    <row r="44" spans="1:12" ht="15" customHeight="1">
      <c r="A44" s="29" t="s">
        <v>26</v>
      </c>
      <c r="B44" s="22"/>
      <c r="C44" s="22"/>
      <c r="D44" s="22"/>
      <c r="E44" s="73"/>
      <c r="F44" s="49"/>
      <c r="G44" s="73"/>
      <c r="H44" s="152"/>
      <c r="I44" s="73"/>
      <c r="J44" s="152"/>
      <c r="K44" s="49"/>
      <c r="L44" s="49"/>
    </row>
    <row r="45" spans="1:12" ht="15" customHeight="1">
      <c r="A45" s="31" t="s">
        <v>27</v>
      </c>
      <c r="B45" s="19"/>
      <c r="C45" s="19"/>
      <c r="D45" s="19"/>
      <c r="E45" s="104">
        <v>0</v>
      </c>
      <c r="F45" s="105">
        <v>0</v>
      </c>
      <c r="G45" s="104">
        <f aca="true" t="shared" si="9" ref="G45:L45">SUM(G40:G44)</f>
        <v>481.33000000000004</v>
      </c>
      <c r="H45" s="138">
        <f t="shared" si="9"/>
        <v>471.757</v>
      </c>
      <c r="I45" s="81">
        <f t="shared" si="9"/>
        <v>447.034</v>
      </c>
      <c r="J45" s="124">
        <f t="shared" si="9"/>
        <v>284.479</v>
      </c>
      <c r="K45" s="82">
        <f t="shared" si="9"/>
        <v>330.879</v>
      </c>
      <c r="L45" s="82">
        <f t="shared" si="9"/>
        <v>378.264</v>
      </c>
    </row>
    <row r="46" spans="1:12" ht="15" customHeight="1">
      <c r="A46" s="30" t="s">
        <v>59</v>
      </c>
      <c r="B46" s="9"/>
      <c r="C46" s="9"/>
      <c r="D46" s="9"/>
      <c r="E46" s="102">
        <v>0</v>
      </c>
      <c r="F46" s="103">
        <v>0</v>
      </c>
      <c r="G46" s="102">
        <f>G45+G39</f>
        <v>1737.951</v>
      </c>
      <c r="H46" s="137">
        <f>H45+H39</f>
        <v>1723.6660000000002</v>
      </c>
      <c r="I46" s="75">
        <f>I39+I45</f>
        <v>1709.6190000000001</v>
      </c>
      <c r="J46" s="110">
        <f>J39+J45</f>
        <v>1404.91</v>
      </c>
      <c r="K46" s="52">
        <f>K39+K45</f>
        <v>1498.583</v>
      </c>
      <c r="L46" s="52">
        <f>L39+L45</f>
        <v>1512.5900000000001</v>
      </c>
    </row>
    <row r="47" spans="1:12" ht="15" customHeight="1">
      <c r="A47" s="28" t="s">
        <v>83</v>
      </c>
      <c r="B47" s="3"/>
      <c r="C47" s="3"/>
      <c r="D47" s="3"/>
      <c r="E47" s="74"/>
      <c r="F47" s="47"/>
      <c r="G47" s="74">
        <v>809.806</v>
      </c>
      <c r="H47" s="153">
        <v>798.794</v>
      </c>
      <c r="I47" s="74">
        <v>807.4730000000001</v>
      </c>
      <c r="J47" s="153">
        <v>695.4780000000002</v>
      </c>
      <c r="K47" s="47">
        <v>678.2730000000001</v>
      </c>
      <c r="L47" s="47">
        <v>591.9830000000001</v>
      </c>
    </row>
    <row r="48" spans="1:12" ht="15" customHeight="1">
      <c r="A48" s="28" t="s">
        <v>89</v>
      </c>
      <c r="B48" s="3"/>
      <c r="C48" s="3"/>
      <c r="D48" s="3"/>
      <c r="E48" s="74"/>
      <c r="F48" s="47"/>
      <c r="G48" s="74"/>
      <c r="H48" s="153"/>
      <c r="I48" s="74"/>
      <c r="J48" s="153"/>
      <c r="K48" s="47"/>
      <c r="L48" s="47"/>
    </row>
    <row r="49" spans="1:12" ht="15" customHeight="1">
      <c r="A49" s="28" t="s">
        <v>77</v>
      </c>
      <c r="B49" s="3"/>
      <c r="C49" s="3"/>
      <c r="D49" s="3"/>
      <c r="E49" s="74"/>
      <c r="F49" s="47"/>
      <c r="G49" s="74"/>
      <c r="H49" s="153"/>
      <c r="I49" s="74"/>
      <c r="J49" s="153"/>
      <c r="K49" s="47"/>
      <c r="L49" s="47"/>
    </row>
    <row r="50" spans="1:12" ht="15" customHeight="1">
      <c r="A50" s="28" t="s">
        <v>29</v>
      </c>
      <c r="B50" s="3"/>
      <c r="C50" s="3"/>
      <c r="D50" s="3"/>
      <c r="E50" s="74"/>
      <c r="F50" s="47"/>
      <c r="G50" s="74">
        <v>36.064</v>
      </c>
      <c r="H50" s="153">
        <v>9.293</v>
      </c>
      <c r="I50" s="74">
        <v>40.472</v>
      </c>
      <c r="J50" s="153">
        <v>11.253</v>
      </c>
      <c r="K50" s="47">
        <v>56.977000000000004</v>
      </c>
      <c r="L50" s="47">
        <v>11.648</v>
      </c>
    </row>
    <row r="51" spans="1:12" ht="15" customHeight="1">
      <c r="A51" s="28" t="s">
        <v>30</v>
      </c>
      <c r="B51" s="3"/>
      <c r="C51" s="3"/>
      <c r="D51" s="3"/>
      <c r="E51" s="74"/>
      <c r="F51" s="47"/>
      <c r="G51" s="74">
        <v>643.757</v>
      </c>
      <c r="H51" s="153">
        <v>635.367</v>
      </c>
      <c r="I51" s="74">
        <v>650.527</v>
      </c>
      <c r="J51" s="153">
        <v>574.9190000000001</v>
      </c>
      <c r="K51" s="47">
        <v>639.2470000000001</v>
      </c>
      <c r="L51" s="47">
        <v>733.288</v>
      </c>
    </row>
    <row r="52" spans="1:12" ht="15" customHeight="1">
      <c r="A52" s="28" t="s">
        <v>31</v>
      </c>
      <c r="B52" s="3"/>
      <c r="C52" s="3"/>
      <c r="D52" s="3"/>
      <c r="E52" s="74"/>
      <c r="F52" s="47"/>
      <c r="G52" s="74">
        <v>247.374</v>
      </c>
      <c r="H52" s="153">
        <v>278.40200000000004</v>
      </c>
      <c r="I52" s="74">
        <v>210.197</v>
      </c>
      <c r="J52" s="153">
        <v>121.45</v>
      </c>
      <c r="K52" s="47">
        <v>122.22600000000001</v>
      </c>
      <c r="L52" s="47">
        <v>174.07600000000002</v>
      </c>
    </row>
    <row r="53" spans="1:12" ht="15" customHeight="1">
      <c r="A53" s="28" t="s">
        <v>32</v>
      </c>
      <c r="B53" s="3"/>
      <c r="C53" s="3"/>
      <c r="D53" s="3"/>
      <c r="E53" s="74"/>
      <c r="F53" s="47"/>
      <c r="G53" s="74">
        <v>0.95</v>
      </c>
      <c r="H53" s="153">
        <v>1.81</v>
      </c>
      <c r="I53" s="74">
        <v>0.95</v>
      </c>
      <c r="J53" s="153">
        <v>1.81</v>
      </c>
      <c r="K53" s="47">
        <v>1.86</v>
      </c>
      <c r="L53" s="47">
        <v>1.595</v>
      </c>
    </row>
    <row r="54" spans="1:12" ht="15" customHeight="1">
      <c r="A54" s="29" t="s">
        <v>84</v>
      </c>
      <c r="B54" s="22"/>
      <c r="C54" s="22"/>
      <c r="D54" s="22"/>
      <c r="E54" s="73"/>
      <c r="F54" s="49"/>
      <c r="G54" s="73"/>
      <c r="H54" s="152"/>
      <c r="I54" s="73"/>
      <c r="J54" s="152"/>
      <c r="K54" s="49"/>
      <c r="L54" s="49"/>
    </row>
    <row r="55" spans="1:12" ht="15" customHeight="1">
      <c r="A55" s="30" t="s">
        <v>76</v>
      </c>
      <c r="B55" s="9"/>
      <c r="C55" s="9"/>
      <c r="D55" s="9"/>
      <c r="E55" s="102">
        <v>0</v>
      </c>
      <c r="F55" s="103">
        <v>0</v>
      </c>
      <c r="G55" s="102">
        <f aca="true" t="shared" si="10" ref="G55:L55">SUM(G47:G54)</f>
        <v>1737.951</v>
      </c>
      <c r="H55" s="137">
        <f t="shared" si="10"/>
        <v>1723.666</v>
      </c>
      <c r="I55" s="75">
        <f t="shared" si="10"/>
        <v>1709.6190000000004</v>
      </c>
      <c r="J55" s="110">
        <f t="shared" si="10"/>
        <v>1404.9100000000003</v>
      </c>
      <c r="K55" s="52">
        <f t="shared" si="10"/>
        <v>1498.5830000000003</v>
      </c>
      <c r="L55" s="52">
        <f t="shared" si="10"/>
        <v>1512.5900000000001</v>
      </c>
    </row>
    <row r="56" spans="1:12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</row>
    <row r="57" spans="1:12" ht="12.75" customHeight="1">
      <c r="A57" s="66"/>
      <c r="B57" s="55"/>
      <c r="C57" s="57"/>
      <c r="D57" s="57"/>
      <c r="E57" s="58">
        <f>E$3</f>
        <v>2012</v>
      </c>
      <c r="F57" s="58">
        <f aca="true" t="shared" si="11" ref="F57:L57">F$3</f>
        <v>2011</v>
      </c>
      <c r="G57" s="58">
        <f t="shared" si="11"/>
        <v>2012</v>
      </c>
      <c r="H57" s="58">
        <f t="shared" si="11"/>
        <v>2011</v>
      </c>
      <c r="I57" s="58">
        <f t="shared" si="11"/>
        <v>2011</v>
      </c>
      <c r="J57" s="58">
        <f t="shared" si="11"/>
        <v>2010</v>
      </c>
      <c r="K57" s="58">
        <f t="shared" si="11"/>
        <v>2009</v>
      </c>
      <c r="L57" s="58">
        <f t="shared" si="11"/>
        <v>2008</v>
      </c>
    </row>
    <row r="58" spans="1:12" ht="12.75" customHeight="1">
      <c r="A58" s="59"/>
      <c r="B58" s="59"/>
      <c r="C58" s="57"/>
      <c r="D58" s="57"/>
      <c r="E58" s="78" t="str">
        <f>E$4</f>
        <v>Q2</v>
      </c>
      <c r="F58" s="78" t="str">
        <f>F$4</f>
        <v>Q2</v>
      </c>
      <c r="G58" s="78" t="str">
        <f>G$4</f>
        <v>Q1-2</v>
      </c>
      <c r="H58" s="78" t="str">
        <f>H$4</f>
        <v>Q1-2</v>
      </c>
      <c r="I58" s="78">
        <f>IF(I$4="","",I$4)</f>
      </c>
      <c r="J58" s="78"/>
      <c r="K58" s="78"/>
      <c r="L58" s="78"/>
    </row>
    <row r="59" spans="1:12" s="17" customFormat="1" ht="15" customHeight="1">
      <c r="A59" s="66" t="s">
        <v>80</v>
      </c>
      <c r="B59" s="65"/>
      <c r="C59" s="60"/>
      <c r="D59" s="60"/>
      <c r="E59" s="79"/>
      <c r="F59" s="79">
        <f>IF(F$5=0,"",F$5)</f>
      </c>
      <c r="G59" s="79"/>
      <c r="H59" s="79"/>
      <c r="I59" s="79"/>
      <c r="J59" s="79"/>
      <c r="K59" s="79"/>
      <c r="L59" s="79"/>
    </row>
    <row r="60" spans="5:12" ht="1.5" customHeight="1">
      <c r="E60" s="38"/>
      <c r="F60" s="38"/>
      <c r="G60" s="80"/>
      <c r="H60" s="80"/>
      <c r="I60" s="38"/>
      <c r="J60" s="38"/>
      <c r="K60" s="38"/>
      <c r="L60" s="38"/>
    </row>
    <row r="61" spans="1:12" ht="24.75" customHeight="1">
      <c r="A61" s="198" t="s">
        <v>33</v>
      </c>
      <c r="B61" s="198"/>
      <c r="C61" s="8"/>
      <c r="D61" s="8"/>
      <c r="E61" s="72">
        <v>27.881</v>
      </c>
      <c r="F61" s="50">
        <v>7.034999999999998</v>
      </c>
      <c r="G61" s="72">
        <v>36.674</v>
      </c>
      <c r="H61" s="151">
        <v>12.838</v>
      </c>
      <c r="I61" s="72">
        <v>41.667</v>
      </c>
      <c r="J61" s="151">
        <v>66.403</v>
      </c>
      <c r="K61" s="50">
        <v>57.009</v>
      </c>
      <c r="L61" s="50">
        <v>69.012</v>
      </c>
    </row>
    <row r="62" spans="1:12" ht="15" customHeight="1">
      <c r="A62" s="200" t="s">
        <v>34</v>
      </c>
      <c r="B62" s="200"/>
      <c r="C62" s="23"/>
      <c r="D62" s="23"/>
      <c r="E62" s="73">
        <v>-30.848</v>
      </c>
      <c r="F62" s="49">
        <v>28.28099999999999</v>
      </c>
      <c r="G62" s="73">
        <v>-85.67500000000001</v>
      </c>
      <c r="H62" s="152">
        <v>22.159999999999997</v>
      </c>
      <c r="I62" s="73">
        <v>31.394000000000002</v>
      </c>
      <c r="J62" s="152">
        <v>6.975999999999999</v>
      </c>
      <c r="K62" s="49">
        <v>96.76100000000002</v>
      </c>
      <c r="L62" s="49">
        <v>-11</v>
      </c>
    </row>
    <row r="63" spans="1:13" ht="16.5" customHeight="1">
      <c r="A63" s="201" t="s">
        <v>35</v>
      </c>
      <c r="B63" s="201"/>
      <c r="C63" s="25"/>
      <c r="D63" s="25"/>
      <c r="E63" s="75">
        <f aca="true" t="shared" si="12" ref="E63:L63">SUM(E61:E62)</f>
        <v>-2.9669999999999987</v>
      </c>
      <c r="F63" s="52">
        <f t="shared" si="12"/>
        <v>35.31599999999999</v>
      </c>
      <c r="G63" s="77">
        <f>SUM(G61:G62)</f>
        <v>-49.00100000000001</v>
      </c>
      <c r="H63" s="142">
        <f>SUM(H61:H62)</f>
        <v>34.998</v>
      </c>
      <c r="I63" s="75">
        <f t="shared" si="12"/>
        <v>73.061</v>
      </c>
      <c r="J63" s="110">
        <f t="shared" si="12"/>
        <v>73.379</v>
      </c>
      <c r="K63" s="52">
        <f t="shared" si="12"/>
        <v>153.77000000000004</v>
      </c>
      <c r="L63" s="52">
        <f t="shared" si="12"/>
        <v>58.012</v>
      </c>
      <c r="M63" s="143"/>
    </row>
    <row r="64" spans="1:12" ht="15" customHeight="1">
      <c r="A64" s="198" t="s">
        <v>85</v>
      </c>
      <c r="B64" s="198"/>
      <c r="C64" s="3"/>
      <c r="D64" s="3"/>
      <c r="E64" s="74">
        <v>-1.822</v>
      </c>
      <c r="F64" s="47">
        <v>-0.9690000000000001</v>
      </c>
      <c r="G64" s="74">
        <v>-3.064</v>
      </c>
      <c r="H64" s="153">
        <v>-2.942</v>
      </c>
      <c r="I64" s="74">
        <v>-12.891</v>
      </c>
      <c r="J64" s="153">
        <v>-50.111000000000004</v>
      </c>
      <c r="K64" s="47">
        <v>-10.236</v>
      </c>
      <c r="L64" s="47">
        <v>-41</v>
      </c>
    </row>
    <row r="65" spans="1:12" ht="15" customHeight="1">
      <c r="A65" s="200" t="s">
        <v>86</v>
      </c>
      <c r="B65" s="200"/>
      <c r="C65" s="22"/>
      <c r="D65" s="22"/>
      <c r="E65" s="73"/>
      <c r="F65" s="49"/>
      <c r="G65" s="73"/>
      <c r="H65" s="152"/>
      <c r="I65" s="73"/>
      <c r="J65" s="152"/>
      <c r="K65" s="49"/>
      <c r="L65" s="49"/>
    </row>
    <row r="66" spans="1:13" s="42" customFormat="1" ht="16.5" customHeight="1">
      <c r="A66" s="140" t="s">
        <v>87</v>
      </c>
      <c r="B66" s="140"/>
      <c r="C66" s="26"/>
      <c r="D66" s="26"/>
      <c r="E66" s="75">
        <f aca="true" t="shared" si="13" ref="E66:L66">SUM(E63:E65)</f>
        <v>-4.788999999999999</v>
      </c>
      <c r="F66" s="52">
        <f t="shared" si="13"/>
        <v>34.34699999999999</v>
      </c>
      <c r="G66" s="77">
        <f>SUM(G63:G65)</f>
        <v>-52.06500000000001</v>
      </c>
      <c r="H66" s="142">
        <f>SUM(H63:H65)</f>
        <v>32.056</v>
      </c>
      <c r="I66" s="75">
        <f t="shared" si="13"/>
        <v>60.17000000000001</v>
      </c>
      <c r="J66" s="110">
        <f t="shared" si="13"/>
        <v>23.268</v>
      </c>
      <c r="K66" s="142">
        <f t="shared" si="13"/>
        <v>143.53400000000005</v>
      </c>
      <c r="L66" s="142">
        <f t="shared" si="13"/>
        <v>17.012</v>
      </c>
      <c r="M66" s="52"/>
    </row>
    <row r="67" spans="1:12" ht="15" customHeight="1">
      <c r="A67" s="200" t="s">
        <v>36</v>
      </c>
      <c r="B67" s="200"/>
      <c r="C67" s="27"/>
      <c r="D67" s="27"/>
      <c r="E67" s="73"/>
      <c r="F67" s="49">
        <v>-198.542</v>
      </c>
      <c r="G67" s="73"/>
      <c r="H67" s="152">
        <v>-202.816</v>
      </c>
      <c r="I67" s="73">
        <v>-220.946</v>
      </c>
      <c r="J67" s="152"/>
      <c r="K67" s="49"/>
      <c r="L67" s="49">
        <v>-172.71300000000002</v>
      </c>
    </row>
    <row r="68" spans="1:13" ht="16.5" customHeight="1">
      <c r="A68" s="201" t="s">
        <v>37</v>
      </c>
      <c r="B68" s="201"/>
      <c r="C68" s="9"/>
      <c r="D68" s="9"/>
      <c r="E68" s="75">
        <f aca="true" t="shared" si="14" ref="E68:L68">SUM(E66:E67)</f>
        <v>-4.788999999999999</v>
      </c>
      <c r="F68" s="52">
        <f t="shared" si="14"/>
        <v>-164.19500000000002</v>
      </c>
      <c r="G68" s="77">
        <f>SUM(G66:G67)</f>
        <v>-52.06500000000001</v>
      </c>
      <c r="H68" s="142">
        <f>SUM(H66:H67)</f>
        <v>-170.76</v>
      </c>
      <c r="I68" s="75">
        <f t="shared" si="14"/>
        <v>-160.77599999999998</v>
      </c>
      <c r="J68" s="110">
        <f t="shared" si="14"/>
        <v>23.268</v>
      </c>
      <c r="K68" s="52">
        <f t="shared" si="14"/>
        <v>143.53400000000005</v>
      </c>
      <c r="L68" s="52">
        <f t="shared" si="14"/>
        <v>-155.70100000000002</v>
      </c>
      <c r="M68" s="143"/>
    </row>
    <row r="69" spans="1:12" ht="15" customHeight="1">
      <c r="A69" s="198" t="s">
        <v>38</v>
      </c>
      <c r="B69" s="198"/>
      <c r="C69" s="3"/>
      <c r="D69" s="3"/>
      <c r="E69" s="74">
        <v>-10.64</v>
      </c>
      <c r="F69" s="47">
        <v>66.209</v>
      </c>
      <c r="G69" s="74">
        <v>-10.64</v>
      </c>
      <c r="H69" s="153">
        <v>66.209</v>
      </c>
      <c r="I69" s="74">
        <v>36.592</v>
      </c>
      <c r="J69" s="153">
        <v>-50.96</v>
      </c>
      <c r="K69" s="47">
        <v>-89.256</v>
      </c>
      <c r="L69" s="47">
        <v>121</v>
      </c>
    </row>
    <row r="70" spans="1:12" ht="15" customHeight="1">
      <c r="A70" s="198" t="s">
        <v>39</v>
      </c>
      <c r="B70" s="198"/>
      <c r="C70" s="3"/>
      <c r="D70" s="3"/>
      <c r="E70" s="74"/>
      <c r="F70" s="47"/>
      <c r="G70" s="74"/>
      <c r="H70" s="153"/>
      <c r="I70" s="74"/>
      <c r="J70" s="153"/>
      <c r="K70" s="47"/>
      <c r="L70" s="47"/>
    </row>
    <row r="71" spans="1:12" ht="15" customHeight="1">
      <c r="A71" s="198" t="s">
        <v>40</v>
      </c>
      <c r="B71" s="198"/>
      <c r="C71" s="3"/>
      <c r="D71" s="3"/>
      <c r="E71" s="74">
        <v>-22.863</v>
      </c>
      <c r="F71" s="47"/>
      <c r="G71" s="74">
        <v>-22.863</v>
      </c>
      <c r="H71" s="153">
        <v>-2.686</v>
      </c>
      <c r="I71" s="74">
        <v>-2.686</v>
      </c>
      <c r="J71" s="153">
        <v>-33.664</v>
      </c>
      <c r="K71" s="47">
        <v>-24.321</v>
      </c>
      <c r="L71" s="47"/>
    </row>
    <row r="72" spans="1:12" ht="15" customHeight="1">
      <c r="A72" s="200" t="s">
        <v>41</v>
      </c>
      <c r="B72" s="200"/>
      <c r="C72" s="22"/>
      <c r="D72" s="22"/>
      <c r="E72" s="73"/>
      <c r="F72" s="49">
        <v>114.133</v>
      </c>
      <c r="G72" s="73">
        <v>6.022</v>
      </c>
      <c r="H72" s="152">
        <v>117.777</v>
      </c>
      <c r="I72" s="73">
        <v>142.777</v>
      </c>
      <c r="J72" s="152">
        <v>45.677</v>
      </c>
      <c r="K72" s="49">
        <v>33</v>
      </c>
      <c r="L72" s="49">
        <v>18</v>
      </c>
    </row>
    <row r="73" spans="1:13" ht="16.5" customHeight="1">
      <c r="A73" s="33" t="s">
        <v>42</v>
      </c>
      <c r="B73" s="33"/>
      <c r="C73" s="20"/>
      <c r="D73" s="20"/>
      <c r="E73" s="76">
        <f aca="true" t="shared" si="15" ref="E73:L73">SUM(E69:E72)</f>
        <v>-33.503</v>
      </c>
      <c r="F73" s="51">
        <f t="shared" si="15"/>
        <v>180.34199999999998</v>
      </c>
      <c r="G73" s="81">
        <f>SUM(G69:G72)</f>
        <v>-27.481</v>
      </c>
      <c r="H73" s="124">
        <f>SUM(H69:H72)</f>
        <v>181.3</v>
      </c>
      <c r="I73" s="76">
        <f t="shared" si="15"/>
        <v>176.683</v>
      </c>
      <c r="J73" s="155">
        <f t="shared" si="15"/>
        <v>-38.946999999999996</v>
      </c>
      <c r="K73" s="51">
        <f t="shared" si="15"/>
        <v>-80.577</v>
      </c>
      <c r="L73" s="51">
        <f t="shared" si="15"/>
        <v>139</v>
      </c>
      <c r="M73" s="143"/>
    </row>
    <row r="74" spans="1:13" ht="16.5" customHeight="1">
      <c r="A74" s="201" t="s">
        <v>43</v>
      </c>
      <c r="B74" s="201"/>
      <c r="C74" s="9"/>
      <c r="D74" s="9"/>
      <c r="E74" s="75">
        <f aca="true" t="shared" si="16" ref="E74:L74">SUM(E73+E68)</f>
        <v>-38.292</v>
      </c>
      <c r="F74" s="52">
        <f t="shared" si="16"/>
        <v>16.146999999999963</v>
      </c>
      <c r="G74" s="77">
        <f>SUM(G73+G68)</f>
        <v>-79.54600000000002</v>
      </c>
      <c r="H74" s="142">
        <f>SUM(H73+H68)</f>
        <v>10.54000000000002</v>
      </c>
      <c r="I74" s="75">
        <f t="shared" si="16"/>
        <v>15.90700000000001</v>
      </c>
      <c r="J74" s="110">
        <f t="shared" si="16"/>
        <v>-15.678999999999995</v>
      </c>
      <c r="K74" s="52">
        <f t="shared" si="16"/>
        <v>62.95700000000005</v>
      </c>
      <c r="L74" s="52">
        <f t="shared" si="16"/>
        <v>-16.701000000000022</v>
      </c>
      <c r="M74" s="143"/>
    </row>
    <row r="75" spans="1:12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</row>
    <row r="76" spans="1:12" ht="12.75" customHeight="1">
      <c r="A76" s="66"/>
      <c r="B76" s="55"/>
      <c r="C76" s="57"/>
      <c r="D76" s="57"/>
      <c r="E76" s="58">
        <f>E$3</f>
        <v>2012</v>
      </c>
      <c r="F76" s="58">
        <f aca="true" t="shared" si="17" ref="F76:L76">F$3</f>
        <v>2011</v>
      </c>
      <c r="G76" s="58">
        <f>G$3</f>
        <v>2012</v>
      </c>
      <c r="H76" s="58">
        <f>H$3</f>
        <v>2011</v>
      </c>
      <c r="I76" s="58">
        <f t="shared" si="17"/>
        <v>2011</v>
      </c>
      <c r="J76" s="58">
        <f t="shared" si="17"/>
        <v>2010</v>
      </c>
      <c r="K76" s="58">
        <f t="shared" si="17"/>
        <v>2009</v>
      </c>
      <c r="L76" s="58">
        <f t="shared" si="17"/>
        <v>2008</v>
      </c>
    </row>
    <row r="77" spans="1:12" ht="12.75" customHeight="1">
      <c r="A77" s="59"/>
      <c r="B77" s="59"/>
      <c r="C77" s="57"/>
      <c r="D77" s="57"/>
      <c r="E77" s="58" t="str">
        <f>E$4</f>
        <v>Q2</v>
      </c>
      <c r="F77" s="58" t="str">
        <f>F$4</f>
        <v>Q2</v>
      </c>
      <c r="G77" s="58" t="str">
        <f>G$4</f>
        <v>Q1-2</v>
      </c>
      <c r="H77" s="58" t="str">
        <f>H$4</f>
        <v>Q1-2</v>
      </c>
      <c r="I77" s="58">
        <f>IF(I$4="","",I$4)</f>
      </c>
      <c r="J77" s="58"/>
      <c r="K77" s="58"/>
      <c r="L77" s="58"/>
    </row>
    <row r="78" spans="1:12" s="17" customFormat="1" ht="15" customHeight="1">
      <c r="A78" s="66" t="s">
        <v>56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/>
    </row>
    <row r="79" ht="1.5" customHeight="1"/>
    <row r="80" spans="1:12" ht="15" customHeight="1">
      <c r="A80" s="198" t="s">
        <v>44</v>
      </c>
      <c r="B80" s="198"/>
      <c r="C80" s="6"/>
      <c r="D80" s="6"/>
      <c r="E80" s="67">
        <f>IF(E7=0,"-",IF(E14=0,"-",(E14/E7))*100)</f>
        <v>9.907831545790307</v>
      </c>
      <c r="F80" s="53">
        <f>IF(F14=0,"-",IF(F7=0,"-",F14/F7))*100</f>
        <v>4.136537681715913</v>
      </c>
      <c r="G80" s="67">
        <f>IF(G7=0,"",IF(G14=0,"",(G14/G7))*100)</f>
        <v>8.731440487350593</v>
      </c>
      <c r="H80" s="109">
        <f>IF(H7=0,"",IF(H14=0,"",(H14/H7))*100)</f>
        <v>5.612834313328978</v>
      </c>
      <c r="I80" s="106">
        <f>IF(I14=0,"-",IF(I7=0,"-",I14/I7))*100</f>
        <v>4.274331116123046</v>
      </c>
      <c r="J80" s="162">
        <f>IF(J14=0,"-",IF(J7=0,"-",J14/J7))*100</f>
        <v>12.397443743735751</v>
      </c>
      <c r="K80" s="53">
        <f>IF(K14=0,"-",IF(K7=0,"-",K14/K7)*100)</f>
        <v>11.768896310590845</v>
      </c>
      <c r="L80" s="53">
        <f>IF(L14=0,"-",IF(L7=0,"-",L14/L7)*100)</f>
        <v>16.33604415463892</v>
      </c>
    </row>
    <row r="81" spans="1:13" ht="15" customHeight="1">
      <c r="A81" s="198" t="s">
        <v>45</v>
      </c>
      <c r="B81" s="198"/>
      <c r="C81" s="6"/>
      <c r="D81" s="6"/>
      <c r="E81" s="67">
        <f aca="true" t="shared" si="18" ref="E81:K81">IF(E20=0,"-",IF(E7=0,"-",E20/E7)*100)</f>
        <v>6.689976819245569</v>
      </c>
      <c r="F81" s="53">
        <f t="shared" si="18"/>
        <v>1.3360223639306312</v>
      </c>
      <c r="G81" s="67">
        <f>IF(G20=0,"-",IF(G7=0,"-",G20/G7)*100)</f>
        <v>5.703907900883916</v>
      </c>
      <c r="H81" s="109">
        <f t="shared" si="18"/>
        <v>2.739010048844228</v>
      </c>
      <c r="I81" s="67">
        <f>IF(I20=0,"-",IF(I7=0,"-",I20/I7)*100)</f>
        <v>0.6671665884346317</v>
      </c>
      <c r="J81" s="109">
        <f t="shared" si="18"/>
        <v>7.855809229841319</v>
      </c>
      <c r="K81" s="53">
        <f t="shared" si="18"/>
        <v>7.804675303610881</v>
      </c>
      <c r="L81" s="53">
        <f>IF(L20=0,"-",IF(L7=0,"-",L20/L7)*100)</f>
        <v>11.200722885681486</v>
      </c>
      <c r="M81" s="13"/>
    </row>
    <row r="82" spans="1:13" ht="15" customHeight="1">
      <c r="A82" s="198" t="s">
        <v>46</v>
      </c>
      <c r="B82" s="198"/>
      <c r="C82" s="7"/>
      <c r="D82" s="7"/>
      <c r="E82" s="67" t="s">
        <v>58</v>
      </c>
      <c r="F82" s="54" t="s">
        <v>58</v>
      </c>
      <c r="G82" s="67" t="s">
        <v>58</v>
      </c>
      <c r="H82" s="109" t="s">
        <v>58</v>
      </c>
      <c r="I82" s="67">
        <f>IF((I47=0),"-",(I24/((I47+J47)/2)*100))</f>
        <v>0.024352091319008156</v>
      </c>
      <c r="J82" s="109">
        <f>IF((J47=0),"-",(J24/((J47+K47)/2)*100))</f>
        <v>6.471041695329065</v>
      </c>
      <c r="K82" s="53">
        <f>IF((K47=0),"-",(K24/((K47+L47)/2)*100))</f>
        <v>6.693926263682259</v>
      </c>
      <c r="L82" s="53">
        <v>12.6</v>
      </c>
      <c r="M82" s="13"/>
    </row>
    <row r="83" spans="1:13" ht="15" customHeight="1">
      <c r="A83" s="198" t="s">
        <v>47</v>
      </c>
      <c r="B83" s="198"/>
      <c r="C83" s="7"/>
      <c r="D83" s="7"/>
      <c r="E83" s="67" t="s">
        <v>58</v>
      </c>
      <c r="F83" s="54" t="s">
        <v>58</v>
      </c>
      <c r="G83" s="67" t="s">
        <v>58</v>
      </c>
      <c r="H83" s="109" t="s">
        <v>58</v>
      </c>
      <c r="I83" s="67">
        <f>IF((I47=0),"-",((I17+I18)/((I47+I48+I49+I51+J47+J48+J49+J51)/2)*100))</f>
        <v>2.959906494546063</v>
      </c>
      <c r="J83" s="109">
        <f>IF((J47=0),"-",((J17+J18)/((J47+J48+J49+J51+K47+K48+K49+K51)/2)*100))</f>
        <v>8.118343826328276</v>
      </c>
      <c r="K83" s="54">
        <f>IF((K47=0),"-",((K17+K18)/((K47+K48+K49+K51+L47+L48+L49+L51)/2)*100))</f>
        <v>9.180445975485755</v>
      </c>
      <c r="L83" s="54">
        <v>15.4</v>
      </c>
      <c r="M83" s="13"/>
    </row>
    <row r="84" spans="1:13" ht="15" customHeight="1">
      <c r="A84" s="198" t="s">
        <v>48</v>
      </c>
      <c r="B84" s="198"/>
      <c r="C84" s="6"/>
      <c r="D84" s="6"/>
      <c r="E84" s="71" t="str">
        <f aca="true" t="shared" si="19" ref="E84:L84">IF(E47=0,"-",((E47+E48)/E55*100))</f>
        <v>-</v>
      </c>
      <c r="F84" s="100" t="str">
        <f t="shared" si="19"/>
        <v>-</v>
      </c>
      <c r="G84" s="71">
        <f t="shared" si="19"/>
        <v>46.595444865821875</v>
      </c>
      <c r="H84" s="111">
        <f t="shared" si="19"/>
        <v>46.34273693395356</v>
      </c>
      <c r="I84" s="71">
        <f t="shared" si="19"/>
        <v>47.23116671024362</v>
      </c>
      <c r="J84" s="111">
        <f t="shared" si="19"/>
        <v>49.50338455844147</v>
      </c>
      <c r="K84" s="100">
        <f t="shared" si="19"/>
        <v>45.26095651692298</v>
      </c>
      <c r="L84" s="100">
        <f t="shared" si="19"/>
        <v>39.13704308503957</v>
      </c>
      <c r="M84" s="13"/>
    </row>
    <row r="85" spans="1:13" ht="15" customHeight="1">
      <c r="A85" s="198" t="s">
        <v>49</v>
      </c>
      <c r="B85" s="198"/>
      <c r="C85" s="6"/>
      <c r="D85" s="6"/>
      <c r="E85" s="68" t="str">
        <f aca="true" t="shared" si="20" ref="E85:L85">IF((E51+E49-E43-E41-E37)=0,"-",(E51+E49-E43-E41-E37))</f>
        <v>-</v>
      </c>
      <c r="F85" s="1" t="str">
        <f t="shared" si="20"/>
        <v>-</v>
      </c>
      <c r="G85" s="68">
        <f t="shared" si="20"/>
        <v>643.0219999999999</v>
      </c>
      <c r="H85" s="112">
        <f t="shared" si="20"/>
        <v>565.4559999999999</v>
      </c>
      <c r="I85" s="68">
        <f t="shared" si="20"/>
        <v>570.0840000000001</v>
      </c>
      <c r="J85" s="112">
        <f t="shared" si="20"/>
        <v>508.7390000000001</v>
      </c>
      <c r="K85" s="1">
        <f t="shared" si="20"/>
        <v>552.7180000000001</v>
      </c>
      <c r="L85" s="1">
        <f t="shared" si="20"/>
        <v>706.298</v>
      </c>
      <c r="M85" s="13"/>
    </row>
    <row r="86" spans="1:12" ht="15" customHeight="1">
      <c r="A86" s="198" t="s">
        <v>50</v>
      </c>
      <c r="B86" s="198"/>
      <c r="C86" s="3"/>
      <c r="D86" s="3"/>
      <c r="E86" s="69" t="str">
        <f aca="true" t="shared" si="21" ref="E86:L86">IF((E47=0),"-",((E51+E49)/(E47+E48)))</f>
        <v>-</v>
      </c>
      <c r="F86" s="2" t="str">
        <f t="shared" si="21"/>
        <v>-</v>
      </c>
      <c r="G86" s="69">
        <f t="shared" si="21"/>
        <v>0.794952124335952</v>
      </c>
      <c r="H86" s="113">
        <f t="shared" si="21"/>
        <v>0.7954078272996542</v>
      </c>
      <c r="I86" s="69">
        <f t="shared" si="21"/>
        <v>0.8056331295287892</v>
      </c>
      <c r="J86" s="113">
        <f t="shared" si="21"/>
        <v>0.8266530357538268</v>
      </c>
      <c r="K86" s="2">
        <f t="shared" si="21"/>
        <v>0.9424626956992243</v>
      </c>
      <c r="L86" s="2">
        <f t="shared" si="21"/>
        <v>1.2386977328740858</v>
      </c>
    </row>
    <row r="87" spans="1:12" ht="15" customHeight="1">
      <c r="A87" s="200" t="s">
        <v>51</v>
      </c>
      <c r="B87" s="200"/>
      <c r="C87" s="22"/>
      <c r="D87" s="22"/>
      <c r="E87" s="70" t="s">
        <v>58</v>
      </c>
      <c r="F87" s="18" t="s">
        <v>58</v>
      </c>
      <c r="G87" s="70" t="s">
        <v>58</v>
      </c>
      <c r="H87" s="163" t="s">
        <v>58</v>
      </c>
      <c r="I87" s="70">
        <v>630</v>
      </c>
      <c r="J87" s="163">
        <v>501</v>
      </c>
      <c r="K87" s="18">
        <v>591</v>
      </c>
      <c r="L87" s="18">
        <v>727</v>
      </c>
    </row>
    <row r="88" spans="1:12" ht="15" customHeight="1">
      <c r="A88" s="131" t="s">
        <v>116</v>
      </c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</row>
    <row r="89" spans="1:12" ht="15">
      <c r="A89" s="5"/>
      <c r="B89" s="5"/>
      <c r="C89" s="5"/>
      <c r="D89" s="5"/>
      <c r="E89" s="5"/>
      <c r="F89" s="5"/>
      <c r="G89" s="132"/>
      <c r="H89" s="132"/>
      <c r="I89" s="5"/>
      <c r="J89" s="5"/>
      <c r="K89" s="5"/>
      <c r="L89" s="5"/>
    </row>
    <row r="90" spans="1:12" ht="15">
      <c r="A90" s="5"/>
      <c r="B90" s="132"/>
      <c r="C90" s="132"/>
      <c r="D90" s="132"/>
      <c r="E90" s="133"/>
      <c r="F90" s="133"/>
      <c r="G90" s="132"/>
      <c r="H90" s="132"/>
      <c r="I90" s="133"/>
      <c r="J90" s="133"/>
      <c r="K90" s="133"/>
      <c r="L90" s="133"/>
    </row>
    <row r="91" spans="1:12" ht="15">
      <c r="A91" s="21"/>
      <c r="B91" s="21"/>
      <c r="C91" s="21"/>
      <c r="D91" s="21"/>
      <c r="E91" s="21"/>
      <c r="F91" s="21"/>
      <c r="G91" s="45"/>
      <c r="H91" s="45"/>
      <c r="I91" s="21"/>
      <c r="J91" s="21"/>
      <c r="K91" s="21"/>
      <c r="L91" s="21"/>
    </row>
    <row r="92" spans="1:12" ht="15">
      <c r="A92" s="21"/>
      <c r="B92" s="21"/>
      <c r="C92" s="21"/>
      <c r="D92" s="21"/>
      <c r="E92" s="21"/>
      <c r="F92" s="21"/>
      <c r="G92" s="45"/>
      <c r="H92" s="45"/>
      <c r="I92" s="21"/>
      <c r="J92" s="21"/>
      <c r="K92" s="21"/>
      <c r="L92" s="21"/>
    </row>
    <row r="93" spans="1:12" ht="15">
      <c r="A93" s="21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</row>
    <row r="94" spans="1:12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</row>
    <row r="95" spans="1:12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</row>
    <row r="96" spans="1:12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</row>
    <row r="97" spans="1:12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</row>
    <row r="98" spans="1:12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</row>
    <row r="99" spans="1:12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</row>
    <row r="100" spans="1:12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</row>
    <row r="101" spans="1:12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</row>
    <row r="102" spans="1:12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</row>
  </sheetData>
  <sheetProtection/>
  <mergeCells count="21">
    <mergeCell ref="A86:B86"/>
    <mergeCell ref="A87:B87"/>
    <mergeCell ref="A81:B81"/>
    <mergeCell ref="A82:B82"/>
    <mergeCell ref="A84:B84"/>
    <mergeCell ref="A85:B85"/>
    <mergeCell ref="A83:B83"/>
    <mergeCell ref="A1:L1"/>
    <mergeCell ref="A61:B61"/>
    <mergeCell ref="A62:B62"/>
    <mergeCell ref="A63:B63"/>
    <mergeCell ref="A64:B64"/>
    <mergeCell ref="A72:B72"/>
    <mergeCell ref="A74:B74"/>
    <mergeCell ref="A80:B80"/>
    <mergeCell ref="A65:B65"/>
    <mergeCell ref="A67:B67"/>
    <mergeCell ref="A68:B68"/>
    <mergeCell ref="A69:B69"/>
    <mergeCell ref="A70:B70"/>
    <mergeCell ref="A71:B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2" width="9.7109375" style="0" customWidth="1"/>
    <col min="15" max="17" width="9.140625" style="0" customWidth="1"/>
  </cols>
  <sheetData>
    <row r="1" spans="1:12" ht="18" customHeight="1">
      <c r="A1" s="199" t="s">
        <v>78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ht="15" customHeight="1">
      <c r="A2" s="30" t="s">
        <v>64</v>
      </c>
      <c r="B2" s="12"/>
      <c r="C2" s="12"/>
      <c r="D2" s="12"/>
      <c r="E2" s="13"/>
      <c r="F2" s="13"/>
      <c r="G2" s="44"/>
      <c r="H2" s="44"/>
      <c r="I2" s="13"/>
      <c r="J2" s="13"/>
      <c r="K2" s="14"/>
      <c r="L2" s="14"/>
    </row>
    <row r="3" spans="1:12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2008</v>
      </c>
    </row>
    <row r="4" spans="1:12" ht="12.75" customHeight="1">
      <c r="A4" s="59"/>
      <c r="B4" s="59"/>
      <c r="C4" s="60"/>
      <c r="D4" s="57"/>
      <c r="E4" s="58" t="s">
        <v>119</v>
      </c>
      <c r="F4" s="58" t="s">
        <v>119</v>
      </c>
      <c r="G4" s="58" t="s">
        <v>120</v>
      </c>
      <c r="H4" s="58" t="s">
        <v>120</v>
      </c>
      <c r="I4" s="58"/>
      <c r="J4" s="58"/>
      <c r="K4" s="58"/>
      <c r="L4" s="58"/>
    </row>
    <row r="5" spans="1:12" s="16" customFormat="1" ht="12.75" customHeight="1">
      <c r="A5" s="56" t="s">
        <v>1</v>
      </c>
      <c r="B5" s="63"/>
      <c r="C5" s="60"/>
      <c r="D5" s="60" t="s">
        <v>57</v>
      </c>
      <c r="E5" s="62"/>
      <c r="F5" s="62"/>
      <c r="G5" s="62"/>
      <c r="H5" s="62"/>
      <c r="I5" s="62"/>
      <c r="J5" s="62"/>
      <c r="K5" s="62"/>
      <c r="L5" s="62"/>
    </row>
    <row r="6" ht="1.5" customHeight="1"/>
    <row r="7" spans="1:12" ht="15" customHeight="1">
      <c r="A7" s="28" t="s">
        <v>2</v>
      </c>
      <c r="B7" s="6"/>
      <c r="C7" s="6"/>
      <c r="D7" s="6"/>
      <c r="E7" s="75">
        <v>232.642</v>
      </c>
      <c r="F7" s="52">
        <v>251.38100000000003</v>
      </c>
      <c r="G7" s="75">
        <v>494.911</v>
      </c>
      <c r="H7" s="110">
        <v>546.575</v>
      </c>
      <c r="I7" s="75">
        <v>1091.121</v>
      </c>
      <c r="J7" s="110">
        <v>1009.9200000000001</v>
      </c>
      <c r="K7" s="52">
        <v>988.9870000000001</v>
      </c>
      <c r="L7" s="52">
        <v>1288.91</v>
      </c>
    </row>
    <row r="8" spans="1:12" ht="15" customHeight="1">
      <c r="A8" s="28" t="s">
        <v>3</v>
      </c>
      <c r="B8" s="3"/>
      <c r="C8" s="3"/>
      <c r="D8" s="3"/>
      <c r="E8" s="74">
        <v>-190.98299999999998</v>
      </c>
      <c r="F8" s="47">
        <v>-199.53900000000002</v>
      </c>
      <c r="G8" s="74">
        <v>-394.496</v>
      </c>
      <c r="H8" s="153">
        <v>-426.303</v>
      </c>
      <c r="I8" s="74">
        <v>-836.7280000000001</v>
      </c>
      <c r="J8" s="153">
        <v>-803.8850000000001</v>
      </c>
      <c r="K8" s="47">
        <v>-884.515</v>
      </c>
      <c r="L8" s="47">
        <v>-1042.2259999999999</v>
      </c>
    </row>
    <row r="9" spans="1:12" ht="15" customHeight="1">
      <c r="A9" s="28" t="s">
        <v>4</v>
      </c>
      <c r="B9" s="3"/>
      <c r="C9" s="3"/>
      <c r="D9" s="3"/>
      <c r="E9" s="74"/>
      <c r="F9" s="47"/>
      <c r="G9" s="74"/>
      <c r="H9" s="153"/>
      <c r="I9" s="74"/>
      <c r="J9" s="153"/>
      <c r="K9" s="47"/>
      <c r="L9" s="47"/>
    </row>
    <row r="10" spans="1:12" ht="15" customHeight="1">
      <c r="A10" s="28" t="s">
        <v>5</v>
      </c>
      <c r="B10" s="3"/>
      <c r="C10" s="3"/>
      <c r="D10" s="3"/>
      <c r="E10" s="74"/>
      <c r="F10" s="47"/>
      <c r="G10" s="74"/>
      <c r="H10" s="153"/>
      <c r="I10" s="74"/>
      <c r="J10" s="153"/>
      <c r="K10" s="47"/>
      <c r="L10" s="47"/>
    </row>
    <row r="11" spans="1:12" ht="15" customHeight="1">
      <c r="A11" s="29" t="s">
        <v>6</v>
      </c>
      <c r="B11" s="22"/>
      <c r="C11" s="22"/>
      <c r="D11" s="22"/>
      <c r="E11" s="73"/>
      <c r="F11" s="49"/>
      <c r="G11" s="73"/>
      <c r="H11" s="152"/>
      <c r="I11" s="73"/>
      <c r="J11" s="152"/>
      <c r="K11" s="49"/>
      <c r="L11" s="49"/>
    </row>
    <row r="12" spans="1:12" ht="15" customHeight="1">
      <c r="A12" s="10" t="s">
        <v>7</v>
      </c>
      <c r="B12" s="10"/>
      <c r="C12" s="10"/>
      <c r="D12" s="10"/>
      <c r="E12" s="75">
        <f>SUM(E7:E11)</f>
        <v>41.65900000000002</v>
      </c>
      <c r="F12" s="52">
        <f aca="true" t="shared" si="0" ref="F12:L12">SUM(F7:F11)</f>
        <v>51.84200000000001</v>
      </c>
      <c r="G12" s="75">
        <f>SUM(G7:G11)</f>
        <v>100.41500000000002</v>
      </c>
      <c r="H12" s="110">
        <f>SUM(H7:H11)</f>
        <v>120.27200000000005</v>
      </c>
      <c r="I12" s="75">
        <f>SUM(I7:I11)</f>
        <v>254.39300000000003</v>
      </c>
      <c r="J12" s="110">
        <f>SUM(J7:J11)</f>
        <v>206.03499999999997</v>
      </c>
      <c r="K12" s="52">
        <f t="shared" si="0"/>
        <v>104.4720000000001</v>
      </c>
      <c r="L12" s="52">
        <f t="shared" si="0"/>
        <v>246.6840000000002</v>
      </c>
    </row>
    <row r="13" spans="1:12" ht="15" customHeight="1">
      <c r="A13" s="29" t="s">
        <v>73</v>
      </c>
      <c r="B13" s="22"/>
      <c r="C13" s="22"/>
      <c r="D13" s="22"/>
      <c r="E13" s="73">
        <v>-8.366000000000001</v>
      </c>
      <c r="F13" s="49">
        <v>-9.199</v>
      </c>
      <c r="G13" s="73">
        <v>-16.607</v>
      </c>
      <c r="H13" s="152">
        <v>-18.878999999999998</v>
      </c>
      <c r="I13" s="73">
        <v>-35.849000000000004</v>
      </c>
      <c r="J13" s="152">
        <v>-40.729</v>
      </c>
      <c r="K13" s="49">
        <v>-58.726</v>
      </c>
      <c r="L13" s="49">
        <v>-39.933</v>
      </c>
    </row>
    <row r="14" spans="1:12" ht="15" customHeight="1">
      <c r="A14" s="10" t="s">
        <v>8</v>
      </c>
      <c r="B14" s="10"/>
      <c r="C14" s="10"/>
      <c r="D14" s="10"/>
      <c r="E14" s="75">
        <f>SUM(E12:E13)</f>
        <v>33.29300000000002</v>
      </c>
      <c r="F14" s="52">
        <f aca="true" t="shared" si="1" ref="F14:L14">SUM(F12:F13)</f>
        <v>42.643000000000015</v>
      </c>
      <c r="G14" s="75">
        <f>SUM(G12:G13)</f>
        <v>83.80800000000002</v>
      </c>
      <c r="H14" s="110">
        <f>SUM(H12:H13)</f>
        <v>101.39300000000006</v>
      </c>
      <c r="I14" s="75">
        <f>SUM(I12:I13)</f>
        <v>218.54400000000004</v>
      </c>
      <c r="J14" s="110">
        <f>SUM(J12:J13)</f>
        <v>165.30599999999998</v>
      </c>
      <c r="K14" s="52">
        <f t="shared" si="1"/>
        <v>45.746000000000095</v>
      </c>
      <c r="L14" s="52">
        <f t="shared" si="1"/>
        <v>206.7510000000002</v>
      </c>
    </row>
    <row r="15" spans="1:12" ht="15" customHeight="1">
      <c r="A15" s="28" t="s">
        <v>9</v>
      </c>
      <c r="B15" s="4"/>
      <c r="C15" s="4"/>
      <c r="D15" s="4"/>
      <c r="E15" s="74"/>
      <c r="F15" s="47"/>
      <c r="G15" s="74"/>
      <c r="H15" s="153"/>
      <c r="I15" s="74"/>
      <c r="J15" s="153"/>
      <c r="K15" s="47"/>
      <c r="L15" s="47"/>
    </row>
    <row r="16" spans="1:12" ht="15" customHeight="1">
      <c r="A16" s="29" t="s">
        <v>10</v>
      </c>
      <c r="B16" s="22"/>
      <c r="C16" s="22"/>
      <c r="D16" s="22"/>
      <c r="E16" s="73"/>
      <c r="F16" s="49"/>
      <c r="G16" s="73"/>
      <c r="H16" s="152"/>
      <c r="I16" s="73"/>
      <c r="J16" s="152"/>
      <c r="K16" s="49"/>
      <c r="L16" s="49"/>
    </row>
    <row r="17" spans="1:12" ht="15" customHeight="1">
      <c r="A17" s="10" t="s">
        <v>11</v>
      </c>
      <c r="B17" s="10"/>
      <c r="C17" s="10"/>
      <c r="D17" s="10"/>
      <c r="E17" s="75">
        <f>SUM(E14:E16)</f>
        <v>33.29300000000002</v>
      </c>
      <c r="F17" s="52">
        <f aca="true" t="shared" si="2" ref="F17:L17">SUM(F14:F16)</f>
        <v>42.643000000000015</v>
      </c>
      <c r="G17" s="75">
        <f>SUM(G14:G16)</f>
        <v>83.80800000000002</v>
      </c>
      <c r="H17" s="110">
        <f>SUM(H14:H16)</f>
        <v>101.39300000000006</v>
      </c>
      <c r="I17" s="75">
        <f>SUM(I14:I16)</f>
        <v>218.54400000000004</v>
      </c>
      <c r="J17" s="110">
        <f>SUM(J14:J16)</f>
        <v>165.30599999999998</v>
      </c>
      <c r="K17" s="52">
        <f t="shared" si="2"/>
        <v>45.746000000000095</v>
      </c>
      <c r="L17" s="52">
        <f t="shared" si="2"/>
        <v>206.7510000000002</v>
      </c>
    </row>
    <row r="18" spans="1:12" ht="15" customHeight="1">
      <c r="A18" s="28" t="s">
        <v>12</v>
      </c>
      <c r="B18" s="3"/>
      <c r="C18" s="3"/>
      <c r="D18" s="3"/>
      <c r="E18" s="74">
        <v>0.6890000000000001</v>
      </c>
      <c r="F18" s="47">
        <v>-2.5439999999999996</v>
      </c>
      <c r="G18" s="74">
        <v>2.529</v>
      </c>
      <c r="H18" s="153">
        <v>1.399</v>
      </c>
      <c r="I18" s="74">
        <v>7.440999999999999</v>
      </c>
      <c r="J18" s="153">
        <v>25.029000000000003</v>
      </c>
      <c r="K18" s="47">
        <v>70.401</v>
      </c>
      <c r="L18" s="47">
        <v>8.352</v>
      </c>
    </row>
    <row r="19" spans="1:12" ht="15" customHeight="1">
      <c r="A19" s="29" t="s">
        <v>13</v>
      </c>
      <c r="B19" s="22"/>
      <c r="C19" s="22"/>
      <c r="D19" s="22" t="s">
        <v>55</v>
      </c>
      <c r="E19" s="73">
        <v>-14.328</v>
      </c>
      <c r="F19" s="49">
        <v>-15.722</v>
      </c>
      <c r="G19" s="73">
        <v>-28.646</v>
      </c>
      <c r="H19" s="152">
        <v>-30.401000000000003</v>
      </c>
      <c r="I19" s="73">
        <v>-57.175</v>
      </c>
      <c r="J19" s="152">
        <v>-39.35</v>
      </c>
      <c r="K19" s="49">
        <v>-53.62200000000001</v>
      </c>
      <c r="L19" s="49">
        <v>-126.311</v>
      </c>
    </row>
    <row r="20" spans="1:12" ht="15" customHeight="1">
      <c r="A20" s="10" t="s">
        <v>14</v>
      </c>
      <c r="B20" s="10"/>
      <c r="C20" s="10"/>
      <c r="D20" s="10"/>
      <c r="E20" s="75">
        <f>SUM(E17:E19)</f>
        <v>19.65400000000002</v>
      </c>
      <c r="F20" s="52">
        <f aca="true" t="shared" si="3" ref="F20:L20">SUM(F17:F19)</f>
        <v>24.377000000000017</v>
      </c>
      <c r="G20" s="75">
        <f>SUM(G17:G19)</f>
        <v>57.69100000000002</v>
      </c>
      <c r="H20" s="110">
        <f>SUM(H17:H19)</f>
        <v>72.39100000000005</v>
      </c>
      <c r="I20" s="75">
        <f>SUM(I17:I19)</f>
        <v>168.81000000000006</v>
      </c>
      <c r="J20" s="110">
        <f>SUM(J17:J19)</f>
        <v>150.98499999999999</v>
      </c>
      <c r="K20" s="52">
        <f t="shared" si="3"/>
        <v>62.525000000000084</v>
      </c>
      <c r="L20" s="52">
        <f t="shared" si="3"/>
        <v>88.7920000000002</v>
      </c>
    </row>
    <row r="21" spans="1:12" ht="15" customHeight="1">
      <c r="A21" s="28" t="s">
        <v>15</v>
      </c>
      <c r="B21" s="3"/>
      <c r="C21" s="3"/>
      <c r="D21" s="3"/>
      <c r="E21" s="74">
        <v>10.955</v>
      </c>
      <c r="F21" s="47">
        <v>-2.8519999999999994</v>
      </c>
      <c r="G21" s="74">
        <v>7.157</v>
      </c>
      <c r="H21" s="153">
        <v>-8.364</v>
      </c>
      <c r="I21" s="74">
        <v>-32.93000000000001</v>
      </c>
      <c r="J21" s="153">
        <v>-22.340000000000003</v>
      </c>
      <c r="K21" s="47">
        <v>-1.5190000000000001</v>
      </c>
      <c r="L21" s="47">
        <v>-9.29</v>
      </c>
    </row>
    <row r="22" spans="1:12" ht="15" customHeight="1">
      <c r="A22" s="29" t="s">
        <v>16</v>
      </c>
      <c r="B22" s="24"/>
      <c r="C22" s="24"/>
      <c r="D22" s="24"/>
      <c r="E22" s="73"/>
      <c r="F22" s="49"/>
      <c r="G22" s="73"/>
      <c r="H22" s="152"/>
      <c r="I22" s="73"/>
      <c r="J22" s="152"/>
      <c r="K22" s="49"/>
      <c r="L22" s="49"/>
    </row>
    <row r="23" spans="1:12" ht="15" customHeight="1">
      <c r="A23" s="32" t="s">
        <v>90</v>
      </c>
      <c r="B23" s="11"/>
      <c r="C23" s="11"/>
      <c r="D23" s="11"/>
      <c r="E23" s="75">
        <f>SUM(E20:E22)</f>
        <v>30.609000000000023</v>
      </c>
      <c r="F23" s="52">
        <f aca="true" t="shared" si="4" ref="F23:L23">SUM(F20:F22)</f>
        <v>21.525000000000016</v>
      </c>
      <c r="G23" s="75">
        <f>SUM(G20:G22)</f>
        <v>64.84800000000001</v>
      </c>
      <c r="H23" s="110">
        <f>SUM(H20:H22)</f>
        <v>64.02700000000004</v>
      </c>
      <c r="I23" s="75">
        <f>SUM(I20:I22)</f>
        <v>135.88000000000005</v>
      </c>
      <c r="J23" s="110">
        <f>SUM(J20:J22)</f>
        <v>128.64499999999998</v>
      </c>
      <c r="K23" s="52">
        <f t="shared" si="4"/>
        <v>61.006000000000085</v>
      </c>
      <c r="L23" s="52">
        <f t="shared" si="4"/>
        <v>79.50200000000021</v>
      </c>
    </row>
    <row r="24" spans="1:12" ht="15" customHeight="1">
      <c r="A24" s="28" t="s">
        <v>81</v>
      </c>
      <c r="B24" s="3"/>
      <c r="C24" s="3"/>
      <c r="D24" s="3"/>
      <c r="E24" s="74">
        <f aca="true" t="shared" si="5" ref="E24:L24">E23-E25</f>
        <v>30.609000000000023</v>
      </c>
      <c r="F24" s="47">
        <f t="shared" si="5"/>
        <v>21.525000000000016</v>
      </c>
      <c r="G24" s="74">
        <f t="shared" si="5"/>
        <v>64.84800000000001</v>
      </c>
      <c r="H24" s="153">
        <f t="shared" si="5"/>
        <v>64.02700000000004</v>
      </c>
      <c r="I24" s="74">
        <f>I23-I25</f>
        <v>135.88000000000005</v>
      </c>
      <c r="J24" s="153">
        <f>J23-J25</f>
        <v>128.64499999999998</v>
      </c>
      <c r="K24" s="47">
        <f t="shared" si="5"/>
        <v>61.006000000000085</v>
      </c>
      <c r="L24" s="47">
        <f t="shared" si="5"/>
        <v>79.50200000000021</v>
      </c>
    </row>
    <row r="25" spans="1:12" ht="15" customHeight="1">
      <c r="A25" s="28" t="s">
        <v>88</v>
      </c>
      <c r="B25" s="3"/>
      <c r="C25" s="3"/>
      <c r="D25" s="3"/>
      <c r="E25" s="74"/>
      <c r="F25" s="47"/>
      <c r="G25" s="74"/>
      <c r="H25" s="153"/>
      <c r="I25" s="74"/>
      <c r="J25" s="153"/>
      <c r="K25" s="47"/>
      <c r="L25" s="47"/>
    </row>
    <row r="26" spans="1:12" ht="10.5" customHeight="1">
      <c r="A26" s="3"/>
      <c r="B26" s="3"/>
      <c r="C26" s="3"/>
      <c r="D26" s="3"/>
      <c r="E26" s="74"/>
      <c r="F26" s="47"/>
      <c r="G26" s="74"/>
      <c r="H26" s="153"/>
      <c r="I26" s="74"/>
      <c r="J26" s="47"/>
      <c r="K26" s="47"/>
      <c r="L26" s="47"/>
    </row>
    <row r="27" spans="1:12" ht="15" customHeight="1">
      <c r="A27" s="178" t="s">
        <v>107</v>
      </c>
      <c r="B27" s="179"/>
      <c r="C27" s="179"/>
      <c r="D27" s="179"/>
      <c r="E27" s="180"/>
      <c r="F27" s="181"/>
      <c r="G27" s="180"/>
      <c r="H27" s="182"/>
      <c r="I27" s="180"/>
      <c r="J27" s="181"/>
      <c r="K27" s="181">
        <v>-57.878</v>
      </c>
      <c r="L27" s="181"/>
    </row>
    <row r="28" spans="1:12" ht="15" customHeight="1">
      <c r="A28" s="183" t="s">
        <v>108</v>
      </c>
      <c r="B28" s="184"/>
      <c r="C28" s="184"/>
      <c r="D28" s="184"/>
      <c r="E28" s="185">
        <f>E14-E27</f>
        <v>33.29300000000002</v>
      </c>
      <c r="F28" s="186">
        <f aca="true" t="shared" si="6" ref="F28:L28">F14-F27</f>
        <v>42.643000000000015</v>
      </c>
      <c r="G28" s="185">
        <f t="shared" si="6"/>
        <v>83.80800000000002</v>
      </c>
      <c r="H28" s="187">
        <f t="shared" si="6"/>
        <v>101.39300000000006</v>
      </c>
      <c r="I28" s="185">
        <f t="shared" si="6"/>
        <v>218.54400000000004</v>
      </c>
      <c r="J28" s="186">
        <f t="shared" si="6"/>
        <v>165.30599999999998</v>
      </c>
      <c r="K28" s="186">
        <f t="shared" si="6"/>
        <v>103.6240000000001</v>
      </c>
      <c r="L28" s="186">
        <f t="shared" si="6"/>
        <v>206.7510000000002</v>
      </c>
    </row>
    <row r="29" spans="1:12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</row>
    <row r="30" spans="1:12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L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2008</v>
      </c>
    </row>
    <row r="31" spans="1:12" ht="12.75" customHeight="1">
      <c r="A31" s="59"/>
      <c r="B31" s="59"/>
      <c r="C31" s="60"/>
      <c r="D31" s="57"/>
      <c r="E31" s="78" t="str">
        <f>E$4</f>
        <v>Q2</v>
      </c>
      <c r="F31" s="78" t="str">
        <f>F$4</f>
        <v>Q2</v>
      </c>
      <c r="G31" s="78" t="str">
        <f>G$4</f>
        <v>Q1-2</v>
      </c>
      <c r="H31" s="78" t="str">
        <f>H$4</f>
        <v>Q1-2</v>
      </c>
      <c r="I31" s="78">
        <f>IF(I$4="","",I$4)</f>
      </c>
      <c r="J31" s="78"/>
      <c r="K31" s="78"/>
      <c r="L31" s="78"/>
    </row>
    <row r="32" spans="1:12" s="17" customFormat="1" ht="15" customHeight="1">
      <c r="A32" s="56" t="s">
        <v>79</v>
      </c>
      <c r="B32" s="65"/>
      <c r="C32" s="60"/>
      <c r="D32" s="60"/>
      <c r="E32" s="79">
        <f>IF(E$5=0,"",E$5)</f>
      </c>
      <c r="F32" s="79"/>
      <c r="G32" s="79"/>
      <c r="H32" s="79"/>
      <c r="I32" s="79">
        <f>IF(I$5=0,"",I$5)</f>
      </c>
      <c r="J32" s="79"/>
      <c r="K32" s="79">
        <f>IF(K$5=0,"",K$5)</f>
      </c>
      <c r="L32" s="79"/>
    </row>
    <row r="33" spans="5:12" ht="1.5" customHeight="1">
      <c r="E33" s="38"/>
      <c r="F33" s="38"/>
      <c r="G33" s="80"/>
      <c r="H33" s="80"/>
      <c r="I33" s="38"/>
      <c r="J33" s="38"/>
      <c r="K33" s="38"/>
      <c r="L33" s="38"/>
    </row>
    <row r="34" spans="1:12" ht="15" customHeight="1">
      <c r="A34" s="28" t="s">
        <v>17</v>
      </c>
      <c r="B34" s="7"/>
      <c r="C34" s="7"/>
      <c r="D34" s="7"/>
      <c r="E34" s="74"/>
      <c r="F34" s="47"/>
      <c r="G34" s="74">
        <v>1388.337</v>
      </c>
      <c r="H34" s="153">
        <v>1388.337</v>
      </c>
      <c r="I34" s="74">
        <v>1388.337</v>
      </c>
      <c r="J34" s="153">
        <v>1388.337</v>
      </c>
      <c r="K34" s="47">
        <v>1388.346</v>
      </c>
      <c r="L34" s="47">
        <v>1388.337</v>
      </c>
    </row>
    <row r="35" spans="1:12" ht="15" customHeight="1">
      <c r="A35" s="28" t="s">
        <v>18</v>
      </c>
      <c r="B35" s="6"/>
      <c r="C35" s="6"/>
      <c r="D35" s="6"/>
      <c r="E35" s="74"/>
      <c r="F35" s="47"/>
      <c r="G35" s="74">
        <v>27.662000000000003</v>
      </c>
      <c r="H35" s="153">
        <v>18.845999999999997</v>
      </c>
      <c r="I35" s="74">
        <v>21.532</v>
      </c>
      <c r="J35" s="153">
        <v>18.477</v>
      </c>
      <c r="K35" s="47">
        <v>24.169</v>
      </c>
      <c r="L35" s="47">
        <v>32.787000000000006</v>
      </c>
    </row>
    <row r="36" spans="1:12" ht="15" customHeight="1">
      <c r="A36" s="28" t="s">
        <v>82</v>
      </c>
      <c r="B36" s="6"/>
      <c r="C36" s="6"/>
      <c r="D36" s="6"/>
      <c r="E36" s="74"/>
      <c r="F36" s="47"/>
      <c r="G36" s="74">
        <v>114.8880000000001</v>
      </c>
      <c r="H36" s="153">
        <v>118.91599999999994</v>
      </c>
      <c r="I36" s="74">
        <v>117.33600000000008</v>
      </c>
      <c r="J36" s="153">
        <v>133.327</v>
      </c>
      <c r="K36" s="47">
        <v>147.71500000000006</v>
      </c>
      <c r="L36" s="47">
        <v>184.71500000000003</v>
      </c>
    </row>
    <row r="37" spans="1:12" ht="15" customHeight="1">
      <c r="A37" s="28" t="s">
        <v>19</v>
      </c>
      <c r="B37" s="6"/>
      <c r="C37" s="6"/>
      <c r="D37" s="6"/>
      <c r="E37" s="74"/>
      <c r="F37" s="47"/>
      <c r="G37" s="74">
        <v>0.988</v>
      </c>
      <c r="H37" s="153">
        <v>1.192</v>
      </c>
      <c r="I37" s="74">
        <v>0.921</v>
      </c>
      <c r="J37" s="153">
        <v>0.9700000000000001</v>
      </c>
      <c r="K37" s="47">
        <v>0.095</v>
      </c>
      <c r="L37" s="47">
        <v>0.219</v>
      </c>
    </row>
    <row r="38" spans="1:12" ht="15" customHeight="1">
      <c r="A38" s="29" t="s">
        <v>20</v>
      </c>
      <c r="B38" s="22"/>
      <c r="C38" s="22"/>
      <c r="D38" s="22"/>
      <c r="E38" s="73"/>
      <c r="F38" s="49"/>
      <c r="G38" s="73">
        <v>15.004</v>
      </c>
      <c r="H38" s="152">
        <v>9.932</v>
      </c>
      <c r="I38" s="73">
        <v>10.642</v>
      </c>
      <c r="J38" s="152">
        <v>13.812999999999999</v>
      </c>
      <c r="K38" s="49">
        <v>31.649</v>
      </c>
      <c r="L38" s="49">
        <v>21.321</v>
      </c>
    </row>
    <row r="39" spans="1:12" ht="15" customHeight="1">
      <c r="A39" s="30" t="s">
        <v>21</v>
      </c>
      <c r="B39" s="10"/>
      <c r="C39" s="10"/>
      <c r="D39" s="10"/>
      <c r="E39" s="102">
        <v>0</v>
      </c>
      <c r="F39" s="103">
        <v>0</v>
      </c>
      <c r="G39" s="102">
        <f aca="true" t="shared" si="8" ref="G39:L39">SUM(G34:G38)</f>
        <v>1546.8790000000001</v>
      </c>
      <c r="H39" s="137">
        <f t="shared" si="8"/>
        <v>1537.223</v>
      </c>
      <c r="I39" s="75">
        <f t="shared" si="8"/>
        <v>1538.768</v>
      </c>
      <c r="J39" s="110">
        <f t="shared" si="8"/>
        <v>1554.9240000000002</v>
      </c>
      <c r="K39" s="52">
        <f t="shared" si="8"/>
        <v>1591.9740000000002</v>
      </c>
      <c r="L39" s="52">
        <f t="shared" si="8"/>
        <v>1627.379</v>
      </c>
    </row>
    <row r="40" spans="1:12" ht="15" customHeight="1">
      <c r="A40" s="28" t="s">
        <v>22</v>
      </c>
      <c r="B40" s="3"/>
      <c r="C40" s="3"/>
      <c r="D40" s="3"/>
      <c r="E40" s="74"/>
      <c r="F40" s="47"/>
      <c r="G40" s="74">
        <v>49.18</v>
      </c>
      <c r="H40" s="153">
        <v>56.515</v>
      </c>
      <c r="I40" s="74">
        <v>48.336999999999996</v>
      </c>
      <c r="J40" s="153">
        <v>59.17700000000001</v>
      </c>
      <c r="K40" s="47">
        <v>56.885000000000005</v>
      </c>
      <c r="L40" s="47">
        <v>87.96300000000001</v>
      </c>
    </row>
    <row r="41" spans="1:12" ht="15" customHeight="1">
      <c r="A41" s="28" t="s">
        <v>23</v>
      </c>
      <c r="B41" s="3"/>
      <c r="C41" s="3"/>
      <c r="D41" s="3"/>
      <c r="E41" s="74"/>
      <c r="F41" s="47"/>
      <c r="G41" s="74"/>
      <c r="H41" s="153"/>
      <c r="I41" s="74"/>
      <c r="J41" s="153"/>
      <c r="K41" s="47"/>
      <c r="L41" s="47">
        <v>0.915</v>
      </c>
    </row>
    <row r="42" spans="1:12" ht="15" customHeight="1">
      <c r="A42" s="28" t="s">
        <v>24</v>
      </c>
      <c r="B42" s="3"/>
      <c r="C42" s="3"/>
      <c r="D42" s="3"/>
      <c r="E42" s="74"/>
      <c r="F42" s="47"/>
      <c r="G42" s="74">
        <v>126.83000000000001</v>
      </c>
      <c r="H42" s="153">
        <v>167.563</v>
      </c>
      <c r="I42" s="74">
        <v>171.47799999999998</v>
      </c>
      <c r="J42" s="153">
        <v>166.632</v>
      </c>
      <c r="K42" s="47">
        <v>170.912</v>
      </c>
      <c r="L42" s="47">
        <v>201.61200000000002</v>
      </c>
    </row>
    <row r="43" spans="1:12" ht="15" customHeight="1">
      <c r="A43" s="28" t="s">
        <v>25</v>
      </c>
      <c r="B43" s="3"/>
      <c r="C43" s="3"/>
      <c r="D43" s="3"/>
      <c r="E43" s="74"/>
      <c r="F43" s="47"/>
      <c r="G43" s="74">
        <v>47.23</v>
      </c>
      <c r="H43" s="153">
        <v>28.554</v>
      </c>
      <c r="I43" s="74">
        <v>95.69</v>
      </c>
      <c r="J43" s="153">
        <v>46.659</v>
      </c>
      <c r="K43" s="47">
        <v>33.419000000000004</v>
      </c>
      <c r="L43" s="47">
        <v>63.42100000000001</v>
      </c>
    </row>
    <row r="44" spans="1:12" ht="15" customHeight="1">
      <c r="A44" s="29" t="s">
        <v>26</v>
      </c>
      <c r="B44" s="22"/>
      <c r="C44" s="22"/>
      <c r="D44" s="22"/>
      <c r="E44" s="73"/>
      <c r="F44" s="49"/>
      <c r="G44" s="73"/>
      <c r="H44" s="152"/>
      <c r="I44" s="73"/>
      <c r="J44" s="152"/>
      <c r="K44" s="49"/>
      <c r="L44" s="49"/>
    </row>
    <row r="45" spans="1:12" ht="15" customHeight="1">
      <c r="A45" s="31" t="s">
        <v>27</v>
      </c>
      <c r="B45" s="19"/>
      <c r="C45" s="19"/>
      <c r="D45" s="19"/>
      <c r="E45" s="104">
        <v>0</v>
      </c>
      <c r="F45" s="105">
        <v>0</v>
      </c>
      <c r="G45" s="104">
        <f aca="true" t="shared" si="9" ref="G45:L45">SUM(G40:G44)</f>
        <v>223.24</v>
      </c>
      <c r="H45" s="138">
        <f t="shared" si="9"/>
        <v>252.63199999999998</v>
      </c>
      <c r="I45" s="81">
        <f t="shared" si="9"/>
        <v>315.505</v>
      </c>
      <c r="J45" s="124">
        <f t="shared" si="9"/>
        <v>272.468</v>
      </c>
      <c r="K45" s="82">
        <f t="shared" si="9"/>
        <v>261.216</v>
      </c>
      <c r="L45" s="82">
        <f t="shared" si="9"/>
        <v>353.911</v>
      </c>
    </row>
    <row r="46" spans="1:12" ht="15" customHeight="1">
      <c r="A46" s="30" t="s">
        <v>59</v>
      </c>
      <c r="B46" s="9"/>
      <c r="C46" s="9"/>
      <c r="D46" s="9"/>
      <c r="E46" s="102">
        <v>0</v>
      </c>
      <c r="F46" s="103">
        <v>0</v>
      </c>
      <c r="G46" s="102">
        <f>G45+G39</f>
        <v>1770.1190000000001</v>
      </c>
      <c r="H46" s="137">
        <f>H45+H39</f>
        <v>1789.855</v>
      </c>
      <c r="I46" s="75">
        <f>I39+I45</f>
        <v>1854.2730000000001</v>
      </c>
      <c r="J46" s="110">
        <f>J39+J45</f>
        <v>1827.3920000000003</v>
      </c>
      <c r="K46" s="52">
        <f>K39+K45</f>
        <v>1853.19</v>
      </c>
      <c r="L46" s="52">
        <f>L39+L45</f>
        <v>1981.29</v>
      </c>
    </row>
    <row r="47" spans="1:12" ht="15" customHeight="1">
      <c r="A47" s="28" t="s">
        <v>83</v>
      </c>
      <c r="B47" s="3"/>
      <c r="C47" s="3"/>
      <c r="D47" s="3" t="s">
        <v>61</v>
      </c>
      <c r="E47" s="74"/>
      <c r="F47" s="47"/>
      <c r="G47" s="74">
        <v>932.095</v>
      </c>
      <c r="H47" s="153">
        <v>1069.263</v>
      </c>
      <c r="I47" s="74">
        <v>916.832</v>
      </c>
      <c r="J47" s="153">
        <v>1005.594</v>
      </c>
      <c r="K47" s="47">
        <v>898.996</v>
      </c>
      <c r="L47" s="47">
        <v>809.2679999999999</v>
      </c>
    </row>
    <row r="48" spans="1:12" ht="15" customHeight="1">
      <c r="A48" s="28" t="s">
        <v>89</v>
      </c>
      <c r="B48" s="3"/>
      <c r="C48" s="3"/>
      <c r="D48" s="3"/>
      <c r="E48" s="74"/>
      <c r="F48" s="47"/>
      <c r="G48" s="74"/>
      <c r="H48" s="153"/>
      <c r="I48" s="74"/>
      <c r="J48" s="153"/>
      <c r="K48" s="47"/>
      <c r="L48" s="47"/>
    </row>
    <row r="49" spans="1:12" ht="15" customHeight="1">
      <c r="A49" s="28" t="s">
        <v>77</v>
      </c>
      <c r="B49" s="3"/>
      <c r="C49" s="3"/>
      <c r="D49" s="3"/>
      <c r="E49" s="74"/>
      <c r="F49" s="47"/>
      <c r="G49" s="74">
        <v>11.349</v>
      </c>
      <c r="H49" s="153">
        <v>9.025</v>
      </c>
      <c r="I49" s="74">
        <v>11.448</v>
      </c>
      <c r="J49" s="153">
        <v>10.632</v>
      </c>
      <c r="K49" s="47">
        <v>6.368</v>
      </c>
      <c r="L49" s="47">
        <v>3.031</v>
      </c>
    </row>
    <row r="50" spans="1:12" ht="15" customHeight="1">
      <c r="A50" s="28" t="s">
        <v>29</v>
      </c>
      <c r="B50" s="3"/>
      <c r="C50" s="3"/>
      <c r="D50" s="3"/>
      <c r="E50" s="74"/>
      <c r="F50" s="47"/>
      <c r="G50" s="74">
        <v>9.769</v>
      </c>
      <c r="H50" s="153">
        <v>5.419</v>
      </c>
      <c r="I50" s="74">
        <v>6.415</v>
      </c>
      <c r="J50" s="153">
        <v>8.449000000000002</v>
      </c>
      <c r="K50" s="47">
        <v>7.119</v>
      </c>
      <c r="L50" s="47">
        <v>16.653000000000002</v>
      </c>
    </row>
    <row r="51" spans="1:12" ht="15" customHeight="1">
      <c r="A51" s="28" t="s">
        <v>30</v>
      </c>
      <c r="B51" s="3"/>
      <c r="C51" s="3"/>
      <c r="D51" s="3"/>
      <c r="E51" s="74"/>
      <c r="F51" s="47"/>
      <c r="G51" s="74">
        <v>714.412</v>
      </c>
      <c r="H51" s="153">
        <v>576.506</v>
      </c>
      <c r="I51" s="74">
        <v>751.14</v>
      </c>
      <c r="J51" s="153">
        <v>664.3820000000001</v>
      </c>
      <c r="K51" s="47">
        <v>808.225</v>
      </c>
      <c r="L51" s="47">
        <v>961.696</v>
      </c>
    </row>
    <row r="52" spans="1:12" ht="15" customHeight="1">
      <c r="A52" s="28" t="s">
        <v>31</v>
      </c>
      <c r="B52" s="3"/>
      <c r="C52" s="3"/>
      <c r="D52" s="3"/>
      <c r="E52" s="74"/>
      <c r="F52" s="47"/>
      <c r="G52" s="74">
        <v>102.494</v>
      </c>
      <c r="H52" s="153">
        <v>129.642</v>
      </c>
      <c r="I52" s="74">
        <v>168.438</v>
      </c>
      <c r="J52" s="153">
        <v>138.335</v>
      </c>
      <c r="K52" s="47">
        <v>132.482</v>
      </c>
      <c r="L52" s="47">
        <v>190.642</v>
      </c>
    </row>
    <row r="53" spans="1:12" ht="15" customHeight="1">
      <c r="A53" s="28" t="s">
        <v>32</v>
      </c>
      <c r="B53" s="3"/>
      <c r="C53" s="3"/>
      <c r="D53" s="3"/>
      <c r="E53" s="74"/>
      <c r="F53" s="47"/>
      <c r="G53" s="74"/>
      <c r="H53" s="153"/>
      <c r="I53" s="74"/>
      <c r="J53" s="153"/>
      <c r="K53" s="47"/>
      <c r="L53" s="47"/>
    </row>
    <row r="54" spans="1:12" ht="15" customHeight="1">
      <c r="A54" s="29" t="s">
        <v>84</v>
      </c>
      <c r="B54" s="22"/>
      <c r="C54" s="22"/>
      <c r="D54" s="22"/>
      <c r="E54" s="73"/>
      <c r="F54" s="49"/>
      <c r="G54" s="73"/>
      <c r="H54" s="152"/>
      <c r="I54" s="73"/>
      <c r="J54" s="152"/>
      <c r="K54" s="49"/>
      <c r="L54" s="49"/>
    </row>
    <row r="55" spans="1:12" ht="15" customHeight="1">
      <c r="A55" s="30" t="s">
        <v>76</v>
      </c>
      <c r="B55" s="9"/>
      <c r="C55" s="9"/>
      <c r="D55" s="9"/>
      <c r="E55" s="102">
        <v>0</v>
      </c>
      <c r="F55" s="103">
        <v>0</v>
      </c>
      <c r="G55" s="102">
        <f aca="true" t="shared" si="10" ref="G55:L55">SUM(G47:G54)</f>
        <v>1770.119</v>
      </c>
      <c r="H55" s="137">
        <f t="shared" si="10"/>
        <v>1789.8550000000002</v>
      </c>
      <c r="I55" s="75">
        <f t="shared" si="10"/>
        <v>1854.2730000000001</v>
      </c>
      <c r="J55" s="110">
        <f t="shared" si="10"/>
        <v>1827.392</v>
      </c>
      <c r="K55" s="52">
        <f t="shared" si="10"/>
        <v>1853.19</v>
      </c>
      <c r="L55" s="52">
        <f t="shared" si="10"/>
        <v>1981.29</v>
      </c>
    </row>
    <row r="56" spans="1:12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</row>
    <row r="57" spans="1:12" ht="12.75" customHeight="1">
      <c r="A57" s="66"/>
      <c r="B57" s="55"/>
      <c r="C57" s="57"/>
      <c r="D57" s="57"/>
      <c r="E57" s="58">
        <f>E$3</f>
        <v>2012</v>
      </c>
      <c r="F57" s="58">
        <f aca="true" t="shared" si="11" ref="F57:L57">F$3</f>
        <v>2011</v>
      </c>
      <c r="G57" s="58">
        <f t="shared" si="11"/>
        <v>2012</v>
      </c>
      <c r="H57" s="58">
        <f t="shared" si="11"/>
        <v>2011</v>
      </c>
      <c r="I57" s="58">
        <f t="shared" si="11"/>
        <v>2011</v>
      </c>
      <c r="J57" s="58">
        <f t="shared" si="11"/>
        <v>2010</v>
      </c>
      <c r="K57" s="58">
        <f t="shared" si="11"/>
        <v>2009</v>
      </c>
      <c r="L57" s="58">
        <f t="shared" si="11"/>
        <v>2008</v>
      </c>
    </row>
    <row r="58" spans="1:12" ht="12.75" customHeight="1">
      <c r="A58" s="59"/>
      <c r="B58" s="59"/>
      <c r="C58" s="57"/>
      <c r="D58" s="57"/>
      <c r="E58" s="78" t="str">
        <f>E$4</f>
        <v>Q2</v>
      </c>
      <c r="F58" s="78" t="str">
        <f>F$4</f>
        <v>Q2</v>
      </c>
      <c r="G58" s="78" t="str">
        <f>G$4</f>
        <v>Q1-2</v>
      </c>
      <c r="H58" s="78" t="str">
        <f>H$4</f>
        <v>Q1-2</v>
      </c>
      <c r="I58" s="78">
        <f>IF(I$4="","",I$4)</f>
      </c>
      <c r="J58" s="78"/>
      <c r="K58" s="78"/>
      <c r="L58" s="78"/>
    </row>
    <row r="59" spans="1:12" s="17" customFormat="1" ht="15" customHeight="1">
      <c r="A59" s="66" t="s">
        <v>80</v>
      </c>
      <c r="B59" s="65"/>
      <c r="C59" s="60"/>
      <c r="D59" s="60"/>
      <c r="E59" s="79">
        <f>IF(E$5=0,"",E$5)</f>
      </c>
      <c r="F59" s="79"/>
      <c r="G59" s="79"/>
      <c r="H59" s="79"/>
      <c r="I59" s="79">
        <f>IF(I$5=0,"",I$5)</f>
      </c>
      <c r="J59" s="79"/>
      <c r="K59" s="79">
        <f>IF(K$5=0,"",K$5)</f>
      </c>
      <c r="L59" s="79"/>
    </row>
    <row r="60" spans="5:12" ht="1.5" customHeight="1">
      <c r="E60" s="38"/>
      <c r="F60" s="38"/>
      <c r="G60" s="80"/>
      <c r="H60" s="80"/>
      <c r="I60" s="38"/>
      <c r="J60" s="38"/>
      <c r="K60" s="38"/>
      <c r="L60" s="38"/>
    </row>
    <row r="61" spans="1:12" ht="24.75" customHeight="1">
      <c r="A61" s="198" t="s">
        <v>33</v>
      </c>
      <c r="B61" s="198"/>
      <c r="C61" s="8"/>
      <c r="D61" s="8"/>
      <c r="E61" s="72">
        <v>33.92699999999999</v>
      </c>
      <c r="F61" s="50">
        <v>40.742000000000004</v>
      </c>
      <c r="G61" s="72">
        <v>67.283</v>
      </c>
      <c r="H61" s="151">
        <v>93.864</v>
      </c>
      <c r="I61" s="72">
        <v>185.12399999999997</v>
      </c>
      <c r="J61" s="151">
        <v>184.89499999999998</v>
      </c>
      <c r="K61" s="50">
        <v>49.30500000000002</v>
      </c>
      <c r="L61" s="50">
        <v>93.25300000000001</v>
      </c>
    </row>
    <row r="62" spans="1:12" ht="15" customHeight="1">
      <c r="A62" s="200" t="s">
        <v>34</v>
      </c>
      <c r="B62" s="200"/>
      <c r="C62" s="23"/>
      <c r="D62" s="23"/>
      <c r="E62" s="73">
        <v>20.625999999999998</v>
      </c>
      <c r="F62" s="49">
        <v>6.7269999999999985</v>
      </c>
      <c r="G62" s="73">
        <v>4.778999999999998</v>
      </c>
      <c r="H62" s="152">
        <v>-24.201</v>
      </c>
      <c r="I62" s="73">
        <v>-1.5759999999999987</v>
      </c>
      <c r="J62" s="152">
        <v>4.586</v>
      </c>
      <c r="K62" s="49">
        <v>66.061</v>
      </c>
      <c r="L62" s="49">
        <v>23.524</v>
      </c>
    </row>
    <row r="63" spans="1:13" ht="16.5" customHeight="1">
      <c r="A63" s="201" t="s">
        <v>35</v>
      </c>
      <c r="B63" s="201"/>
      <c r="C63" s="25"/>
      <c r="D63" s="25"/>
      <c r="E63" s="75">
        <f aca="true" t="shared" si="12" ref="E63:L63">SUM(E61:E62)</f>
        <v>54.55299999999999</v>
      </c>
      <c r="F63" s="52">
        <f t="shared" si="12"/>
        <v>47.469</v>
      </c>
      <c r="G63" s="77">
        <f>SUM(G61:G62)</f>
        <v>72.062</v>
      </c>
      <c r="H63" s="142">
        <f>SUM(H61:H62)</f>
        <v>69.66300000000001</v>
      </c>
      <c r="I63" s="75">
        <f t="shared" si="12"/>
        <v>183.54799999999997</v>
      </c>
      <c r="J63" s="110">
        <f t="shared" si="12"/>
        <v>189.481</v>
      </c>
      <c r="K63" s="52">
        <f t="shared" si="12"/>
        <v>115.36600000000003</v>
      </c>
      <c r="L63" s="52">
        <f t="shared" si="12"/>
        <v>116.77700000000002</v>
      </c>
      <c r="M63" s="143"/>
    </row>
    <row r="64" spans="1:12" ht="15" customHeight="1">
      <c r="A64" s="198" t="s">
        <v>85</v>
      </c>
      <c r="B64" s="198"/>
      <c r="C64" s="3"/>
      <c r="D64" s="3"/>
      <c r="E64" s="74">
        <v>-12.7</v>
      </c>
      <c r="F64" s="47">
        <v>-7.3709999999999996</v>
      </c>
      <c r="G64" s="74">
        <v>-20.899</v>
      </c>
      <c r="H64" s="153">
        <v>-9.445</v>
      </c>
      <c r="I64" s="74">
        <v>-28.262999999999998</v>
      </c>
      <c r="J64" s="153">
        <v>-19.281</v>
      </c>
      <c r="K64" s="47">
        <v>-30.802</v>
      </c>
      <c r="L64" s="47">
        <v>-59.581</v>
      </c>
    </row>
    <row r="65" spans="1:12" ht="15" customHeight="1">
      <c r="A65" s="200" t="s">
        <v>86</v>
      </c>
      <c r="B65" s="200"/>
      <c r="C65" s="22"/>
      <c r="D65" s="22"/>
      <c r="E65" s="73"/>
      <c r="F65" s="49">
        <v>6.512</v>
      </c>
      <c r="G65" s="73"/>
      <c r="H65" s="152">
        <v>6.512</v>
      </c>
      <c r="I65" s="73">
        <v>6.512</v>
      </c>
      <c r="J65" s="152"/>
      <c r="K65" s="49">
        <v>3.987</v>
      </c>
      <c r="L65" s="49">
        <v>0.9049999999999999</v>
      </c>
    </row>
    <row r="66" spans="1:13" s="42" customFormat="1" ht="16.5" customHeight="1">
      <c r="A66" s="140" t="s">
        <v>87</v>
      </c>
      <c r="B66" s="140"/>
      <c r="C66" s="26"/>
      <c r="D66" s="26"/>
      <c r="E66" s="75">
        <f aca="true" t="shared" si="13" ref="E66:L66">SUM(E63:E65)</f>
        <v>41.852999999999994</v>
      </c>
      <c r="F66" s="52">
        <f t="shared" si="13"/>
        <v>46.61</v>
      </c>
      <c r="G66" s="77">
        <f>SUM(G63:G65)</f>
        <v>51.163</v>
      </c>
      <c r="H66" s="142">
        <f>SUM(H63:H65)</f>
        <v>66.73</v>
      </c>
      <c r="I66" s="75">
        <f t="shared" si="13"/>
        <v>161.79699999999997</v>
      </c>
      <c r="J66" s="110">
        <f t="shared" si="13"/>
        <v>170.2</v>
      </c>
      <c r="K66" s="142">
        <f t="shared" si="13"/>
        <v>88.55100000000002</v>
      </c>
      <c r="L66" s="142">
        <f t="shared" si="13"/>
        <v>58.10100000000001</v>
      </c>
      <c r="M66" s="52"/>
    </row>
    <row r="67" spans="1:12" ht="15" customHeight="1">
      <c r="A67" s="200" t="s">
        <v>36</v>
      </c>
      <c r="B67" s="200"/>
      <c r="C67" s="27"/>
      <c r="D67" s="27"/>
      <c r="E67" s="73"/>
      <c r="F67" s="49"/>
      <c r="G67" s="73"/>
      <c r="H67" s="152"/>
      <c r="I67" s="73"/>
      <c r="J67" s="152"/>
      <c r="K67" s="49"/>
      <c r="L67" s="49"/>
    </row>
    <row r="68" spans="1:13" ht="16.5" customHeight="1">
      <c r="A68" s="201" t="s">
        <v>37</v>
      </c>
      <c r="B68" s="201"/>
      <c r="C68" s="9"/>
      <c r="D68" s="9"/>
      <c r="E68" s="75">
        <f aca="true" t="shared" si="14" ref="E68:L68">SUM(E66:E67)</f>
        <v>41.852999999999994</v>
      </c>
      <c r="F68" s="52">
        <f t="shared" si="14"/>
        <v>46.61</v>
      </c>
      <c r="G68" s="77">
        <f>SUM(G66:G67)</f>
        <v>51.163</v>
      </c>
      <c r="H68" s="142">
        <f>SUM(H66:H67)</f>
        <v>66.73</v>
      </c>
      <c r="I68" s="75">
        <f t="shared" si="14"/>
        <v>161.79699999999997</v>
      </c>
      <c r="J68" s="110">
        <f t="shared" si="14"/>
        <v>170.2</v>
      </c>
      <c r="K68" s="52">
        <f t="shared" si="14"/>
        <v>88.55100000000002</v>
      </c>
      <c r="L68" s="52">
        <f t="shared" si="14"/>
        <v>58.10100000000001</v>
      </c>
      <c r="M68" s="143"/>
    </row>
    <row r="69" spans="1:12" ht="15" customHeight="1">
      <c r="A69" s="198" t="s">
        <v>38</v>
      </c>
      <c r="B69" s="198"/>
      <c r="C69" s="3"/>
      <c r="D69" s="3"/>
      <c r="E69" s="74">
        <v>-34.407</v>
      </c>
      <c r="F69" s="47">
        <v>-84.052</v>
      </c>
      <c r="G69" s="74">
        <v>-47.361</v>
      </c>
      <c r="H69" s="153">
        <v>-84.132</v>
      </c>
      <c r="I69" s="74">
        <v>85.61800000000005</v>
      </c>
      <c r="J69" s="153">
        <v>-158.786</v>
      </c>
      <c r="K69" s="47">
        <v>-119.92800000000001</v>
      </c>
      <c r="L69" s="47">
        <v>-111.09400000000001</v>
      </c>
    </row>
    <row r="70" spans="1:12" ht="15" customHeight="1">
      <c r="A70" s="198" t="s">
        <v>39</v>
      </c>
      <c r="B70" s="198"/>
      <c r="C70" s="3"/>
      <c r="D70" s="3"/>
      <c r="E70" s="74"/>
      <c r="F70" s="47"/>
      <c r="G70" s="74"/>
      <c r="H70" s="153"/>
      <c r="I70" s="74"/>
      <c r="J70" s="153"/>
      <c r="K70" s="47"/>
      <c r="L70" s="47"/>
    </row>
    <row r="71" spans="1:12" ht="15" customHeight="1">
      <c r="A71" s="198" t="s">
        <v>40</v>
      </c>
      <c r="B71" s="198"/>
      <c r="C71" s="3"/>
      <c r="D71" s="3"/>
      <c r="E71" s="74"/>
      <c r="F71" s="47"/>
      <c r="G71" s="74">
        <v>-51.5</v>
      </c>
      <c r="H71" s="153"/>
      <c r="I71" s="74"/>
      <c r="J71" s="153"/>
      <c r="K71" s="47"/>
      <c r="L71" s="47"/>
    </row>
    <row r="72" spans="1:12" ht="15" customHeight="1">
      <c r="A72" s="200" t="s">
        <v>41</v>
      </c>
      <c r="B72" s="200"/>
      <c r="C72" s="22"/>
      <c r="D72" s="22"/>
      <c r="E72" s="73"/>
      <c r="F72" s="49"/>
      <c r="G72" s="73"/>
      <c r="H72" s="152"/>
      <c r="I72" s="73">
        <v>-198.101</v>
      </c>
      <c r="J72" s="152"/>
      <c r="K72" s="49"/>
      <c r="L72" s="49"/>
    </row>
    <row r="73" spans="1:13" ht="16.5" customHeight="1">
      <c r="A73" s="33" t="s">
        <v>42</v>
      </c>
      <c r="B73" s="33"/>
      <c r="C73" s="20"/>
      <c r="D73" s="20"/>
      <c r="E73" s="76">
        <f aca="true" t="shared" si="15" ref="E73:L73">SUM(E69:E72)</f>
        <v>-34.407</v>
      </c>
      <c r="F73" s="51">
        <f t="shared" si="15"/>
        <v>-84.052</v>
      </c>
      <c r="G73" s="81">
        <f>SUM(G69:G72)</f>
        <v>-98.86099999999999</v>
      </c>
      <c r="H73" s="124">
        <f>SUM(H69:H72)</f>
        <v>-84.132</v>
      </c>
      <c r="I73" s="76">
        <f t="shared" si="15"/>
        <v>-112.48299999999995</v>
      </c>
      <c r="J73" s="155">
        <f t="shared" si="15"/>
        <v>-158.786</v>
      </c>
      <c r="K73" s="51">
        <f t="shared" si="15"/>
        <v>-119.92800000000001</v>
      </c>
      <c r="L73" s="51">
        <f t="shared" si="15"/>
        <v>-111.09400000000001</v>
      </c>
      <c r="M73" s="143"/>
    </row>
    <row r="74" spans="1:13" ht="16.5" customHeight="1">
      <c r="A74" s="201" t="s">
        <v>43</v>
      </c>
      <c r="B74" s="201"/>
      <c r="C74" s="9"/>
      <c r="D74" s="9"/>
      <c r="E74" s="75">
        <f aca="true" t="shared" si="16" ref="E74:L74">SUM(E73+E68)</f>
        <v>7.445999999999998</v>
      </c>
      <c r="F74" s="52">
        <f t="shared" si="16"/>
        <v>-37.44200000000001</v>
      </c>
      <c r="G74" s="77">
        <f>SUM(G73+G68)</f>
        <v>-47.69799999999999</v>
      </c>
      <c r="H74" s="142">
        <f>SUM(H73+H68)</f>
        <v>-17.402</v>
      </c>
      <c r="I74" s="75">
        <f t="shared" si="16"/>
        <v>49.31400000000002</v>
      </c>
      <c r="J74" s="110">
        <f t="shared" si="16"/>
        <v>11.413999999999987</v>
      </c>
      <c r="K74" s="52">
        <f t="shared" si="16"/>
        <v>-31.376999999999995</v>
      </c>
      <c r="L74" s="52">
        <f t="shared" si="16"/>
        <v>-52.992999999999995</v>
      </c>
      <c r="M74" s="143"/>
    </row>
    <row r="75" spans="1:12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</row>
    <row r="76" spans="1:12" ht="12.75" customHeight="1">
      <c r="A76" s="66"/>
      <c r="B76" s="55"/>
      <c r="C76" s="57"/>
      <c r="D76" s="57"/>
      <c r="E76" s="58">
        <f>E$3</f>
        <v>2012</v>
      </c>
      <c r="F76" s="58">
        <f aca="true" t="shared" si="17" ref="F76:L76">F$3</f>
        <v>2011</v>
      </c>
      <c r="G76" s="58">
        <f>G$3</f>
        <v>2012</v>
      </c>
      <c r="H76" s="58">
        <f>H$3</f>
        <v>2011</v>
      </c>
      <c r="I76" s="58">
        <f t="shared" si="17"/>
        <v>2011</v>
      </c>
      <c r="J76" s="58">
        <f t="shared" si="17"/>
        <v>2010</v>
      </c>
      <c r="K76" s="58">
        <f t="shared" si="17"/>
        <v>2009</v>
      </c>
      <c r="L76" s="58">
        <f t="shared" si="17"/>
        <v>2008</v>
      </c>
    </row>
    <row r="77" spans="1:12" ht="12.75" customHeight="1">
      <c r="A77" s="59"/>
      <c r="B77" s="59"/>
      <c r="C77" s="57"/>
      <c r="D77" s="57"/>
      <c r="E77" s="58" t="str">
        <f>E$4</f>
        <v>Q2</v>
      </c>
      <c r="F77" s="58" t="str">
        <f>F$4</f>
        <v>Q2</v>
      </c>
      <c r="G77" s="58" t="str">
        <f>G$4</f>
        <v>Q1-2</v>
      </c>
      <c r="H77" s="58" t="str">
        <f>H$4</f>
        <v>Q1-2</v>
      </c>
      <c r="I77" s="58">
        <f>IF(I$4="","",I$4)</f>
      </c>
      <c r="J77" s="58"/>
      <c r="K77" s="58"/>
      <c r="L77" s="58"/>
    </row>
    <row r="78" spans="1:12" s="17" customFormat="1" ht="15" customHeight="1">
      <c r="A78" s="66" t="s">
        <v>56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/>
    </row>
    <row r="79" ht="1.5" customHeight="1"/>
    <row r="80" spans="1:12" ht="15" customHeight="1">
      <c r="A80" s="198" t="s">
        <v>44</v>
      </c>
      <c r="B80" s="198"/>
      <c r="C80" s="6"/>
      <c r="D80" s="6"/>
      <c r="E80" s="67">
        <f>IF(E7=0,"-",IF(E14=0,"-",(E14/E7))*100)</f>
        <v>14.310829514876943</v>
      </c>
      <c r="F80" s="53">
        <f>IF(F14=0,"-",IF(F7=0,"-",F14/F7))*100</f>
        <v>16.96349366101655</v>
      </c>
      <c r="G80" s="67">
        <f>IF(G7=0,"",IF(G14=0,"",(G14/G7))*100)</f>
        <v>16.933953781589018</v>
      </c>
      <c r="H80" s="109">
        <f>IF(H7=0,"",IF(H14=0,"",(H14/H7))*100)</f>
        <v>18.550610620683354</v>
      </c>
      <c r="I80" s="106">
        <f>IF(I14=0,"-",IF(I7=0,"-",I14/I7))*100</f>
        <v>20.02930930666718</v>
      </c>
      <c r="J80" s="162">
        <f>IF(J14=0,"-",IF(J7=0,"-",J14/J7))*100</f>
        <v>16.368227186311785</v>
      </c>
      <c r="K80" s="53">
        <f>IF(K14=0,"-",IF(K7=0,"-",K14/K7)*100)</f>
        <v>4.625541083957634</v>
      </c>
      <c r="L80" s="53">
        <f>IF(L14=0,"-",IF(L7=0,"-",L14/L7)*100)</f>
        <v>16.04076312543158</v>
      </c>
    </row>
    <row r="81" spans="1:14" ht="15" customHeight="1">
      <c r="A81" s="198" t="s">
        <v>45</v>
      </c>
      <c r="B81" s="198"/>
      <c r="C81" s="6"/>
      <c r="D81" s="6"/>
      <c r="E81" s="67">
        <f aca="true" t="shared" si="18" ref="E81:K81">IF(E20=0,"-",IF(E7=0,"-",E20/E7)*100)</f>
        <v>8.448173588603959</v>
      </c>
      <c r="F81" s="53">
        <f t="shared" si="18"/>
        <v>9.697232487737741</v>
      </c>
      <c r="G81" s="67">
        <f>IF(G20=0,"-",IF(G7=0,"-",G20/G7)*100)</f>
        <v>11.656843351632922</v>
      </c>
      <c r="H81" s="109">
        <f t="shared" si="18"/>
        <v>13.244476970223673</v>
      </c>
      <c r="I81" s="67">
        <f>IF(I20=0,"-",IF(I7=0,"-",I20/I7)*100)</f>
        <v>15.471244710714949</v>
      </c>
      <c r="J81" s="109">
        <f t="shared" si="18"/>
        <v>14.950194074778198</v>
      </c>
      <c r="K81" s="53">
        <f t="shared" si="18"/>
        <v>6.322125568890195</v>
      </c>
      <c r="L81" s="53">
        <f>IF(L20=0,"-",IF(L7=0,"-",L20/L7)*100)</f>
        <v>6.8889216469730385</v>
      </c>
      <c r="M81" s="13"/>
      <c r="N81" s="13"/>
    </row>
    <row r="82" spans="1:14" ht="15" customHeight="1">
      <c r="A82" s="198" t="s">
        <v>46</v>
      </c>
      <c r="B82" s="198"/>
      <c r="C82" s="7"/>
      <c r="D82" s="7"/>
      <c r="E82" s="67" t="s">
        <v>58</v>
      </c>
      <c r="F82" s="54" t="s">
        <v>58</v>
      </c>
      <c r="G82" s="67" t="s">
        <v>58</v>
      </c>
      <c r="H82" s="109" t="s">
        <v>58</v>
      </c>
      <c r="I82" s="67">
        <f>IF((I47=0),"-",(I24/((I47+J47)/2)*100))</f>
        <v>14.136304856467824</v>
      </c>
      <c r="J82" s="109">
        <f>IF((J47=0),"-",(J24/((J47+K47)/2)*100))</f>
        <v>13.508944182212442</v>
      </c>
      <c r="K82" s="53">
        <f>IF((K47=0),"-",(K24/((K47+L47)/2)*100))</f>
        <v>7.142455732837558</v>
      </c>
      <c r="L82" s="53">
        <v>10.2</v>
      </c>
      <c r="M82" s="13"/>
      <c r="N82" s="13"/>
    </row>
    <row r="83" spans="1:14" ht="15" customHeight="1">
      <c r="A83" s="198" t="s">
        <v>47</v>
      </c>
      <c r="B83" s="198"/>
      <c r="C83" s="7"/>
      <c r="D83" s="7"/>
      <c r="E83" s="67" t="s">
        <v>58</v>
      </c>
      <c r="F83" s="54" t="s">
        <v>58</v>
      </c>
      <c r="G83" s="67" t="s">
        <v>58</v>
      </c>
      <c r="H83" s="109" t="s">
        <v>58</v>
      </c>
      <c r="I83" s="67">
        <f>IF((I47=0),"-",((I17+I18)/((I47+I48+I49+I51+J47+J48+J49+J51)/2)*100))</f>
        <v>13.451376000438092</v>
      </c>
      <c r="J83" s="109">
        <f>IF((J47=0),"-",((J17+J18)/((J47+J48+J49+J51+K47+K48+K49+K51)/2)*100))</f>
        <v>11.215318380164732</v>
      </c>
      <c r="K83" s="54">
        <f>IF((K47=0),"-",((K17+K18)/((K47+K48+K49+K51+L47+L48+L49+L51)/2)*100))</f>
        <v>6.6605994292897375</v>
      </c>
      <c r="L83" s="54">
        <v>12.1</v>
      </c>
      <c r="M83" s="13"/>
      <c r="N83" s="13"/>
    </row>
    <row r="84" spans="1:14" ht="15" customHeight="1">
      <c r="A84" s="198" t="s">
        <v>48</v>
      </c>
      <c r="B84" s="198"/>
      <c r="C84" s="6"/>
      <c r="D84" s="6"/>
      <c r="E84" s="71" t="str">
        <f aca="true" t="shared" si="19" ref="E84:L84">IF(E47=0,"-",((E47+E48)/E55*100))</f>
        <v>-</v>
      </c>
      <c r="F84" s="100" t="str">
        <f t="shared" si="19"/>
        <v>-</v>
      </c>
      <c r="G84" s="71">
        <f t="shared" si="19"/>
        <v>52.657194233834005</v>
      </c>
      <c r="H84" s="111">
        <f t="shared" si="19"/>
        <v>59.74020241863166</v>
      </c>
      <c r="I84" s="71">
        <f t="shared" si="19"/>
        <v>49.44428355479479</v>
      </c>
      <c r="J84" s="111">
        <f t="shared" si="19"/>
        <v>55.02891552551395</v>
      </c>
      <c r="K84" s="100">
        <f t="shared" si="19"/>
        <v>48.51073014639621</v>
      </c>
      <c r="L84" s="100">
        <f t="shared" si="19"/>
        <v>40.84550974365186</v>
      </c>
      <c r="M84" s="13"/>
      <c r="N84" s="13"/>
    </row>
    <row r="85" spans="1:14" ht="15" customHeight="1">
      <c r="A85" s="198" t="s">
        <v>49</v>
      </c>
      <c r="B85" s="198"/>
      <c r="C85" s="6"/>
      <c r="D85" s="6"/>
      <c r="E85" s="68" t="str">
        <f aca="true" t="shared" si="20" ref="E85:L85">IF((E51+E49-E43-E41-E37)=0,"-",(E51+E49-E43-E41-E37))</f>
        <v>-</v>
      </c>
      <c r="F85" s="1" t="str">
        <f t="shared" si="20"/>
        <v>-</v>
      </c>
      <c r="G85" s="68">
        <f t="shared" si="20"/>
        <v>677.543</v>
      </c>
      <c r="H85" s="112">
        <f t="shared" si="20"/>
        <v>555.785</v>
      </c>
      <c r="I85" s="68">
        <f t="shared" si="20"/>
        <v>665.9769999999999</v>
      </c>
      <c r="J85" s="112">
        <f t="shared" si="20"/>
        <v>627.385</v>
      </c>
      <c r="K85" s="1">
        <f t="shared" si="20"/>
        <v>781.0790000000001</v>
      </c>
      <c r="L85" s="1">
        <f t="shared" si="20"/>
        <v>900.1719999999999</v>
      </c>
      <c r="M85" s="13"/>
      <c r="N85" s="13"/>
    </row>
    <row r="86" spans="1:12" ht="15" customHeight="1">
      <c r="A86" s="198" t="s">
        <v>50</v>
      </c>
      <c r="B86" s="198"/>
      <c r="C86" s="3"/>
      <c r="D86" s="3"/>
      <c r="E86" s="69" t="str">
        <f aca="true" t="shared" si="21" ref="E86:L86">IF((E47=0),"-",((E51+E49)/(E47+E48)))</f>
        <v>-</v>
      </c>
      <c r="F86" s="2" t="str">
        <f t="shared" si="21"/>
        <v>-</v>
      </c>
      <c r="G86" s="69">
        <f t="shared" si="21"/>
        <v>0.7786341520982304</v>
      </c>
      <c r="H86" s="113">
        <f t="shared" si="21"/>
        <v>0.5476024139991751</v>
      </c>
      <c r="I86" s="69">
        <f t="shared" si="21"/>
        <v>0.8317641618093609</v>
      </c>
      <c r="J86" s="113">
        <f t="shared" si="21"/>
        <v>0.6712589772810895</v>
      </c>
      <c r="K86" s="2">
        <f t="shared" si="21"/>
        <v>0.9061141540118088</v>
      </c>
      <c r="L86" s="2">
        <f t="shared" si="21"/>
        <v>1.1920982912953435</v>
      </c>
    </row>
    <row r="87" spans="1:12" ht="15" customHeight="1">
      <c r="A87" s="200" t="s">
        <v>51</v>
      </c>
      <c r="B87" s="200"/>
      <c r="C87" s="22"/>
      <c r="D87" s="22"/>
      <c r="E87" s="70" t="s">
        <v>58</v>
      </c>
      <c r="F87" s="18" t="s">
        <v>58</v>
      </c>
      <c r="G87" s="70" t="s">
        <v>58</v>
      </c>
      <c r="H87" s="163" t="s">
        <v>58</v>
      </c>
      <c r="I87" s="70">
        <v>479</v>
      </c>
      <c r="J87" s="163">
        <v>471</v>
      </c>
      <c r="K87" s="18">
        <v>457</v>
      </c>
      <c r="L87" s="18">
        <v>633</v>
      </c>
    </row>
    <row r="88" spans="1:12" ht="15" customHeight="1">
      <c r="A88" s="5" t="s">
        <v>104</v>
      </c>
      <c r="B88" s="5"/>
      <c r="C88" s="5"/>
      <c r="D88" s="5"/>
      <c r="E88" s="5"/>
      <c r="F88" s="5"/>
      <c r="G88" s="131"/>
      <c r="H88" s="131"/>
      <c r="I88" s="5"/>
      <c r="J88" s="5"/>
      <c r="K88" s="5"/>
      <c r="L88" s="5"/>
    </row>
    <row r="89" spans="1:12" ht="15" customHeight="1">
      <c r="A89" s="5" t="s">
        <v>122</v>
      </c>
      <c r="B89" s="5"/>
      <c r="C89" s="5"/>
      <c r="D89" s="5"/>
      <c r="E89" s="5"/>
      <c r="F89" s="5"/>
      <c r="G89" s="132"/>
      <c r="H89" s="132"/>
      <c r="I89" s="5"/>
      <c r="J89" s="5"/>
      <c r="K89" s="5"/>
      <c r="L89" s="5"/>
    </row>
    <row r="90" spans="1:12" ht="15" customHeight="1">
      <c r="A90" s="5"/>
      <c r="B90" s="5"/>
      <c r="C90" s="5"/>
      <c r="D90" s="5"/>
      <c r="E90" s="5"/>
      <c r="F90" s="5"/>
      <c r="G90" s="132"/>
      <c r="H90" s="132"/>
      <c r="I90" s="5"/>
      <c r="J90" s="5"/>
      <c r="K90" s="5"/>
      <c r="L90" s="5"/>
    </row>
    <row r="91" spans="1:12" ht="15" customHeight="1">
      <c r="A91" s="5"/>
      <c r="B91" s="5"/>
      <c r="C91" s="5"/>
      <c r="D91" s="5"/>
      <c r="E91" s="5"/>
      <c r="F91" s="5"/>
      <c r="G91" s="45"/>
      <c r="H91" s="45"/>
      <c r="I91" s="5"/>
      <c r="J91" s="5"/>
      <c r="K91" s="5"/>
      <c r="L91" s="5"/>
    </row>
    <row r="92" spans="1:12" ht="15">
      <c r="A92" s="21"/>
      <c r="B92" s="21"/>
      <c r="C92" s="21"/>
      <c r="D92" s="21"/>
      <c r="E92" s="21"/>
      <c r="F92" s="21"/>
      <c r="G92" s="45"/>
      <c r="H92" s="45"/>
      <c r="I92" s="21"/>
      <c r="J92" s="21"/>
      <c r="K92" s="21"/>
      <c r="L92" s="21"/>
    </row>
    <row r="93" spans="1:12" ht="15">
      <c r="A93" s="21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</row>
    <row r="94" spans="1:12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</row>
    <row r="95" spans="1:12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</row>
    <row r="96" spans="1:12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</row>
    <row r="97" spans="1:12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</row>
    <row r="98" spans="1:12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</row>
    <row r="99" spans="1:12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</row>
    <row r="100" spans="1:12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</row>
    <row r="101" spans="1:12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</row>
    <row r="102" spans="1:12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</row>
  </sheetData>
  <sheetProtection/>
  <mergeCells count="21">
    <mergeCell ref="A87:B87"/>
    <mergeCell ref="A83:B83"/>
    <mergeCell ref="A68:B68"/>
    <mergeCell ref="A69:B69"/>
    <mergeCell ref="A70:B70"/>
    <mergeCell ref="A84:B84"/>
    <mergeCell ref="A85:B85"/>
    <mergeCell ref="A82:B82"/>
    <mergeCell ref="A71:B71"/>
    <mergeCell ref="A74:B74"/>
    <mergeCell ref="A80:B80"/>
    <mergeCell ref="A81:B81"/>
    <mergeCell ref="A67:B67"/>
    <mergeCell ref="A65:B65"/>
    <mergeCell ref="A86:B86"/>
    <mergeCell ref="A1:L1"/>
    <mergeCell ref="A61:B61"/>
    <mergeCell ref="A62:B62"/>
    <mergeCell ref="A63:B63"/>
    <mergeCell ref="A64:B64"/>
    <mergeCell ref="A72:B7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3" width="9.7109375" style="0" customWidth="1"/>
    <col min="14" max="17" width="9.140625" style="0" customWidth="1"/>
  </cols>
  <sheetData>
    <row r="1" spans="1:13" ht="18" customHeight="1">
      <c r="A1" s="199" t="s">
        <v>92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ht="15" customHeight="1">
      <c r="A2" s="30" t="s">
        <v>63</v>
      </c>
      <c r="B2" s="12"/>
      <c r="C2" s="12"/>
      <c r="D2" s="12"/>
      <c r="E2" s="13"/>
      <c r="F2" s="13"/>
      <c r="G2" s="44"/>
      <c r="H2" s="44"/>
      <c r="I2" s="13"/>
      <c r="J2" s="13"/>
      <c r="K2" s="14"/>
      <c r="L2" s="14"/>
      <c r="M2" s="14"/>
    </row>
    <row r="3" spans="1:13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2009</v>
      </c>
      <c r="M3" s="58">
        <v>2008</v>
      </c>
    </row>
    <row r="4" spans="1:13" ht="12.75" customHeight="1">
      <c r="A4" s="59"/>
      <c r="B4" s="59"/>
      <c r="C4" s="60"/>
      <c r="D4" s="57"/>
      <c r="E4" s="58" t="s">
        <v>119</v>
      </c>
      <c r="F4" s="58" t="s">
        <v>119</v>
      </c>
      <c r="G4" s="58" t="s">
        <v>120</v>
      </c>
      <c r="H4" s="58" t="s">
        <v>120</v>
      </c>
      <c r="I4" s="58"/>
      <c r="J4" s="58"/>
      <c r="K4" s="58"/>
      <c r="L4" s="58"/>
      <c r="M4" s="58"/>
    </row>
    <row r="5" spans="1:13" s="16" customFormat="1" ht="12.75" customHeight="1">
      <c r="A5" s="56" t="s">
        <v>1</v>
      </c>
      <c r="B5" s="63"/>
      <c r="C5" s="60"/>
      <c r="D5" s="60" t="s">
        <v>57</v>
      </c>
      <c r="E5" s="62"/>
      <c r="F5" s="62"/>
      <c r="G5" s="62"/>
      <c r="H5" s="62"/>
      <c r="I5" s="62"/>
      <c r="J5" s="62" t="s">
        <v>55</v>
      </c>
      <c r="K5" s="62" t="s">
        <v>55</v>
      </c>
      <c r="L5" s="62"/>
      <c r="M5" s="62"/>
    </row>
    <row r="6" ht="1.5" customHeight="1"/>
    <row r="7" spans="1:13" ht="15" customHeight="1">
      <c r="A7" s="28" t="s">
        <v>2</v>
      </c>
      <c r="B7" s="6"/>
      <c r="C7" s="6"/>
      <c r="D7" s="6"/>
      <c r="E7" s="75">
        <v>327.60400000000004</v>
      </c>
      <c r="F7" s="52">
        <v>285.25299999999993</v>
      </c>
      <c r="G7" s="75">
        <v>657.783</v>
      </c>
      <c r="H7" s="110">
        <v>571.262</v>
      </c>
      <c r="I7" s="75">
        <v>1146.19</v>
      </c>
      <c r="J7" s="110">
        <v>1101.016</v>
      </c>
      <c r="K7" s="52">
        <v>1023.787</v>
      </c>
      <c r="L7" s="52">
        <v>1023.6370000000001</v>
      </c>
      <c r="M7" s="52">
        <v>1022.1980000000001</v>
      </c>
    </row>
    <row r="8" spans="1:13" ht="15" customHeight="1">
      <c r="A8" s="28" t="s">
        <v>3</v>
      </c>
      <c r="B8" s="3"/>
      <c r="C8" s="3"/>
      <c r="D8" s="3"/>
      <c r="E8" s="74">
        <v>-266.657</v>
      </c>
      <c r="F8" s="47">
        <v>-229.86400000000003</v>
      </c>
      <c r="G8" s="74">
        <v>-539.5310000000001</v>
      </c>
      <c r="H8" s="153">
        <v>-463.77099999999996</v>
      </c>
      <c r="I8" s="74">
        <v>-916.664</v>
      </c>
      <c r="J8" s="153">
        <v>-926.3349999999999</v>
      </c>
      <c r="K8" s="47">
        <v>-857.9910000000001</v>
      </c>
      <c r="L8" s="47">
        <v>-858.0200000000001</v>
      </c>
      <c r="M8" s="47">
        <v>-845.336</v>
      </c>
    </row>
    <row r="9" spans="1:13" ht="15" customHeight="1">
      <c r="A9" s="28" t="s">
        <v>4</v>
      </c>
      <c r="B9" s="3"/>
      <c r="C9" s="3"/>
      <c r="D9" s="3"/>
      <c r="E9" s="74">
        <v>-1.22</v>
      </c>
      <c r="F9" s="47">
        <v>-5.162</v>
      </c>
      <c r="G9" s="74">
        <v>-1.287</v>
      </c>
      <c r="H9" s="153">
        <v>-5.427</v>
      </c>
      <c r="I9" s="74">
        <v>-26.615</v>
      </c>
      <c r="J9" s="153">
        <v>-9.466</v>
      </c>
      <c r="K9" s="47"/>
      <c r="L9" s="47"/>
      <c r="M9" s="47">
        <v>0.35300000000000004</v>
      </c>
    </row>
    <row r="10" spans="1:13" ht="15" customHeight="1">
      <c r="A10" s="28" t="s">
        <v>5</v>
      </c>
      <c r="B10" s="3"/>
      <c r="C10" s="3"/>
      <c r="D10" s="3"/>
      <c r="E10" s="74"/>
      <c r="F10" s="47"/>
      <c r="G10" s="74"/>
      <c r="H10" s="153"/>
      <c r="I10" s="74"/>
      <c r="J10" s="153"/>
      <c r="K10" s="47"/>
      <c r="L10" s="47"/>
      <c r="M10" s="47"/>
    </row>
    <row r="11" spans="1:13" ht="15" customHeight="1">
      <c r="A11" s="29" t="s">
        <v>6</v>
      </c>
      <c r="B11" s="22"/>
      <c r="C11" s="22"/>
      <c r="D11" s="22"/>
      <c r="E11" s="73"/>
      <c r="F11" s="49"/>
      <c r="G11" s="73"/>
      <c r="H11" s="152"/>
      <c r="I11" s="73"/>
      <c r="J11" s="152"/>
      <c r="K11" s="49"/>
      <c r="L11" s="49"/>
      <c r="M11" s="49"/>
    </row>
    <row r="12" spans="1:13" ht="15" customHeight="1">
      <c r="A12" s="10" t="s">
        <v>7</v>
      </c>
      <c r="B12" s="10"/>
      <c r="C12" s="10"/>
      <c r="D12" s="10"/>
      <c r="E12" s="75">
        <f>SUM(E7:E11)</f>
        <v>59.72700000000006</v>
      </c>
      <c r="F12" s="52">
        <f aca="true" t="shared" si="0" ref="F12:M12">SUM(F7:F11)</f>
        <v>50.2269999999999</v>
      </c>
      <c r="G12" s="75">
        <f>SUM(G7:G11)</f>
        <v>116.96499999999995</v>
      </c>
      <c r="H12" s="110">
        <f>SUM(H7:H11)</f>
        <v>102.064</v>
      </c>
      <c r="I12" s="75">
        <f t="shared" si="0"/>
        <v>202.91100000000006</v>
      </c>
      <c r="J12" s="110">
        <f>SUM(J7:J11)</f>
        <v>165.21500000000015</v>
      </c>
      <c r="K12" s="52">
        <f>SUM(K7:K11)</f>
        <v>165.79599999999994</v>
      </c>
      <c r="L12" s="52">
        <f t="shared" si="0"/>
        <v>165.61699999999996</v>
      </c>
      <c r="M12" s="52">
        <f t="shared" si="0"/>
        <v>177.2150000000001</v>
      </c>
    </row>
    <row r="13" spans="1:13" ht="15" customHeight="1">
      <c r="A13" s="29" t="s">
        <v>73</v>
      </c>
      <c r="B13" s="22"/>
      <c r="C13" s="22"/>
      <c r="D13" s="22"/>
      <c r="E13" s="73">
        <v>-24.213000000000005</v>
      </c>
      <c r="F13" s="49">
        <v>-19.776999999999997</v>
      </c>
      <c r="G13" s="73">
        <v>-48.17700000000001</v>
      </c>
      <c r="H13" s="152">
        <v>-39.089000000000006</v>
      </c>
      <c r="I13" s="73">
        <v>-82.904</v>
      </c>
      <c r="J13" s="152">
        <v>-73.60900000000001</v>
      </c>
      <c r="K13" s="49">
        <v>-74.43700000000001</v>
      </c>
      <c r="L13" s="49">
        <v>-74.25800000000001</v>
      </c>
      <c r="M13" s="49">
        <v>-70.206</v>
      </c>
    </row>
    <row r="14" spans="1:13" ht="15" customHeight="1">
      <c r="A14" s="10" t="s">
        <v>8</v>
      </c>
      <c r="B14" s="10"/>
      <c r="C14" s="10"/>
      <c r="D14" s="10"/>
      <c r="E14" s="75">
        <f>SUM(E12:E13)</f>
        <v>35.51400000000005</v>
      </c>
      <c r="F14" s="52">
        <f aca="true" t="shared" si="1" ref="F14:M14">SUM(F12:F13)</f>
        <v>30.4499999999999</v>
      </c>
      <c r="G14" s="75">
        <f>SUM(G12:G13)</f>
        <v>68.78799999999994</v>
      </c>
      <c r="H14" s="110">
        <f>SUM(H12:H13)</f>
        <v>62.97499999999999</v>
      </c>
      <c r="I14" s="75">
        <f t="shared" si="1"/>
        <v>120.00700000000006</v>
      </c>
      <c r="J14" s="110">
        <f>SUM(J12:J13)</f>
        <v>91.60600000000014</v>
      </c>
      <c r="K14" s="52">
        <f>SUM(K12:K13)</f>
        <v>91.35899999999992</v>
      </c>
      <c r="L14" s="52">
        <f t="shared" si="1"/>
        <v>91.35899999999995</v>
      </c>
      <c r="M14" s="52">
        <f t="shared" si="1"/>
        <v>107.00900000000009</v>
      </c>
    </row>
    <row r="15" spans="1:13" ht="15" customHeight="1">
      <c r="A15" s="28" t="s">
        <v>9</v>
      </c>
      <c r="B15" s="4"/>
      <c r="C15" s="4"/>
      <c r="D15" s="4"/>
      <c r="E15" s="74"/>
      <c r="F15" s="47"/>
      <c r="G15" s="74"/>
      <c r="H15" s="153"/>
      <c r="I15" s="74">
        <v>-5.285</v>
      </c>
      <c r="J15" s="153"/>
      <c r="K15" s="47"/>
      <c r="L15" s="47"/>
      <c r="M15" s="47"/>
    </row>
    <row r="16" spans="1:13" ht="15" customHeight="1">
      <c r="A16" s="29" t="s">
        <v>10</v>
      </c>
      <c r="B16" s="22"/>
      <c r="C16" s="22"/>
      <c r="D16" s="22"/>
      <c r="E16" s="73"/>
      <c r="F16" s="49"/>
      <c r="G16" s="73"/>
      <c r="H16" s="152"/>
      <c r="I16" s="73"/>
      <c r="J16" s="152"/>
      <c r="K16" s="49"/>
      <c r="L16" s="49"/>
      <c r="M16" s="49"/>
    </row>
    <row r="17" spans="1:13" ht="15" customHeight="1">
      <c r="A17" s="10" t="s">
        <v>11</v>
      </c>
      <c r="B17" s="10"/>
      <c r="C17" s="10"/>
      <c r="D17" s="10"/>
      <c r="E17" s="75">
        <f>SUM(E14:E16)</f>
        <v>35.51400000000005</v>
      </c>
      <c r="F17" s="52">
        <f aca="true" t="shared" si="2" ref="F17:M17">SUM(F14:F16)</f>
        <v>30.4499999999999</v>
      </c>
      <c r="G17" s="75">
        <f>SUM(G14:G16)</f>
        <v>68.78799999999994</v>
      </c>
      <c r="H17" s="110">
        <f>SUM(H14:H16)</f>
        <v>62.97499999999999</v>
      </c>
      <c r="I17" s="75">
        <f t="shared" si="2"/>
        <v>114.72200000000007</v>
      </c>
      <c r="J17" s="110">
        <f>SUM(J14:J16)</f>
        <v>91.60600000000014</v>
      </c>
      <c r="K17" s="52">
        <f>SUM(K14:K16)</f>
        <v>91.35899999999992</v>
      </c>
      <c r="L17" s="52">
        <f t="shared" si="2"/>
        <v>91.35899999999995</v>
      </c>
      <c r="M17" s="52">
        <f t="shared" si="2"/>
        <v>107.00900000000009</v>
      </c>
    </row>
    <row r="18" spans="1:13" ht="15" customHeight="1">
      <c r="A18" s="28" t="s">
        <v>12</v>
      </c>
      <c r="B18" s="3"/>
      <c r="C18" s="3"/>
      <c r="D18" s="3"/>
      <c r="E18" s="74">
        <v>-0.15799999999999992</v>
      </c>
      <c r="F18" s="47">
        <v>-6.674</v>
      </c>
      <c r="G18" s="74">
        <v>0.622</v>
      </c>
      <c r="H18" s="153">
        <v>0.379</v>
      </c>
      <c r="I18" s="74">
        <v>2.259</v>
      </c>
      <c r="J18" s="153">
        <v>6.167000000000001</v>
      </c>
      <c r="K18" s="47">
        <v>10.033</v>
      </c>
      <c r="L18" s="47">
        <v>10.044</v>
      </c>
      <c r="M18" s="47">
        <v>20.514000000000003</v>
      </c>
    </row>
    <row r="19" spans="1:13" ht="15" customHeight="1">
      <c r="A19" s="29" t="s">
        <v>13</v>
      </c>
      <c r="B19" s="22"/>
      <c r="C19" s="22"/>
      <c r="D19" s="22"/>
      <c r="E19" s="73">
        <v>-13.056000000000003</v>
      </c>
      <c r="F19" s="49">
        <v>-4.294</v>
      </c>
      <c r="G19" s="73">
        <v>-20.574</v>
      </c>
      <c r="H19" s="152">
        <v>-10.238</v>
      </c>
      <c r="I19" s="73">
        <v>-37.414</v>
      </c>
      <c r="J19" s="152">
        <v>-32.815</v>
      </c>
      <c r="K19" s="49">
        <v>-32.185</v>
      </c>
      <c r="L19" s="49">
        <v>-0.29100000000000004</v>
      </c>
      <c r="M19" s="49">
        <v>-1.4300000000000002</v>
      </c>
    </row>
    <row r="20" spans="1:13" ht="15" customHeight="1">
      <c r="A20" s="10" t="s">
        <v>14</v>
      </c>
      <c r="B20" s="10"/>
      <c r="C20" s="10"/>
      <c r="D20" s="10"/>
      <c r="E20" s="75">
        <f>SUM(E17:E19)</f>
        <v>22.300000000000047</v>
      </c>
      <c r="F20" s="52">
        <f aca="true" t="shared" si="3" ref="F20:M20">SUM(F17:F19)</f>
        <v>19.4819999999999</v>
      </c>
      <c r="G20" s="75">
        <f>SUM(G17:G19)</f>
        <v>48.83599999999994</v>
      </c>
      <c r="H20" s="110">
        <f>SUM(H17:H19)</f>
        <v>53.115999999999985</v>
      </c>
      <c r="I20" s="75">
        <f t="shared" si="3"/>
        <v>79.56700000000006</v>
      </c>
      <c r="J20" s="110">
        <f>SUM(J17:J19)</f>
        <v>64.95800000000014</v>
      </c>
      <c r="K20" s="52">
        <f>SUM(K17:K19)</f>
        <v>69.20699999999992</v>
      </c>
      <c r="L20" s="52">
        <f t="shared" si="3"/>
        <v>101.11199999999995</v>
      </c>
      <c r="M20" s="52">
        <f t="shared" si="3"/>
        <v>126.09300000000007</v>
      </c>
    </row>
    <row r="21" spans="1:13" ht="15" customHeight="1">
      <c r="A21" s="28" t="s">
        <v>15</v>
      </c>
      <c r="B21" s="3"/>
      <c r="C21" s="3"/>
      <c r="D21" s="3"/>
      <c r="E21" s="74">
        <v>-5.5760000000000005</v>
      </c>
      <c r="F21" s="47">
        <v>-4.871</v>
      </c>
      <c r="G21" s="74">
        <v>-12.21</v>
      </c>
      <c r="H21" s="153">
        <v>-13.279</v>
      </c>
      <c r="I21" s="74">
        <v>-21.641999999999996</v>
      </c>
      <c r="J21" s="153">
        <v>-22.814</v>
      </c>
      <c r="K21" s="47">
        <v>-25.754</v>
      </c>
      <c r="L21" s="47">
        <v>-25.754</v>
      </c>
      <c r="M21" s="47">
        <v>-33.038000000000004</v>
      </c>
    </row>
    <row r="22" spans="1:13" ht="15" customHeight="1">
      <c r="A22" s="29" t="s">
        <v>16</v>
      </c>
      <c r="B22" s="24"/>
      <c r="C22" s="24"/>
      <c r="D22" s="24"/>
      <c r="E22" s="73"/>
      <c r="F22" s="49"/>
      <c r="G22" s="73"/>
      <c r="H22" s="152"/>
      <c r="I22" s="73"/>
      <c r="J22" s="152"/>
      <c r="K22" s="49">
        <v>0.604</v>
      </c>
      <c r="L22" s="49"/>
      <c r="M22" s="49">
        <v>5.033</v>
      </c>
    </row>
    <row r="23" spans="1:13" ht="15" customHeight="1">
      <c r="A23" s="32" t="s">
        <v>90</v>
      </c>
      <c r="B23" s="11"/>
      <c r="C23" s="11"/>
      <c r="D23" s="11"/>
      <c r="E23" s="75">
        <f>SUM(E20:E22)</f>
        <v>16.724000000000046</v>
      </c>
      <c r="F23" s="52">
        <f aca="true" t="shared" si="4" ref="F23:M23">SUM(F20:F22)</f>
        <v>14.6109999999999</v>
      </c>
      <c r="G23" s="75">
        <f>SUM(G20:G22)</f>
        <v>36.62599999999994</v>
      </c>
      <c r="H23" s="110">
        <f>SUM(H20:H22)</f>
        <v>39.83699999999999</v>
      </c>
      <c r="I23" s="75">
        <f t="shared" si="4"/>
        <v>57.92500000000007</v>
      </c>
      <c r="J23" s="110">
        <f>SUM(J20:J22)</f>
        <v>42.14400000000014</v>
      </c>
      <c r="K23" s="52">
        <f>SUM(K20:K22)</f>
        <v>44.05699999999992</v>
      </c>
      <c r="L23" s="52">
        <f t="shared" si="4"/>
        <v>75.35799999999995</v>
      </c>
      <c r="M23" s="52">
        <f t="shared" si="4"/>
        <v>98.08800000000006</v>
      </c>
    </row>
    <row r="24" spans="1:13" ht="15" customHeight="1">
      <c r="A24" s="28" t="s">
        <v>81</v>
      </c>
      <c r="B24" s="3"/>
      <c r="C24" s="3"/>
      <c r="D24" s="3"/>
      <c r="E24" s="74">
        <f aca="true" t="shared" si="5" ref="E24:M24">E23-E25</f>
        <v>16.724000000000046</v>
      </c>
      <c r="F24" s="47">
        <f t="shared" si="5"/>
        <v>14.6109999999999</v>
      </c>
      <c r="G24" s="74">
        <f t="shared" si="5"/>
        <v>36.62599999999994</v>
      </c>
      <c r="H24" s="153">
        <f t="shared" si="5"/>
        <v>39.83699999999999</v>
      </c>
      <c r="I24" s="74">
        <f t="shared" si="5"/>
        <v>57.92500000000007</v>
      </c>
      <c r="J24" s="153">
        <f>J23-J25</f>
        <v>42.14400000000014</v>
      </c>
      <c r="K24" s="47">
        <f>K23-K25</f>
        <v>44.05699999999992</v>
      </c>
      <c r="L24" s="47">
        <f t="shared" si="5"/>
        <v>75.35799999999995</v>
      </c>
      <c r="M24" s="47">
        <f t="shared" si="5"/>
        <v>98.08800000000006</v>
      </c>
    </row>
    <row r="25" spans="1:13" ht="15" customHeight="1">
      <c r="A25" s="28" t="s">
        <v>88</v>
      </c>
      <c r="B25" s="3"/>
      <c r="C25" s="3"/>
      <c r="D25" s="3"/>
      <c r="E25" s="74"/>
      <c r="F25" s="47"/>
      <c r="G25" s="74"/>
      <c r="H25" s="153"/>
      <c r="I25" s="74"/>
      <c r="J25" s="153"/>
      <c r="K25" s="47"/>
      <c r="L25" s="47"/>
      <c r="M25" s="47"/>
    </row>
    <row r="26" spans="1:13" ht="10.5" customHeight="1">
      <c r="A26" s="3"/>
      <c r="B26" s="3"/>
      <c r="C26" s="3"/>
      <c r="D26" s="3"/>
      <c r="E26" s="74"/>
      <c r="F26" s="47"/>
      <c r="G26" s="74"/>
      <c r="H26" s="153"/>
      <c r="I26" s="74"/>
      <c r="J26" s="47"/>
      <c r="K26" s="47"/>
      <c r="L26" s="47"/>
      <c r="M26" s="47"/>
    </row>
    <row r="27" spans="1:13" ht="15" customHeight="1">
      <c r="A27" s="178" t="s">
        <v>107</v>
      </c>
      <c r="B27" s="179"/>
      <c r="C27" s="179"/>
      <c r="D27" s="179"/>
      <c r="E27" s="180"/>
      <c r="F27" s="181">
        <v>-5.449</v>
      </c>
      <c r="G27" s="180">
        <v>-0.15000000000000002</v>
      </c>
      <c r="H27" s="182">
        <v>-5.449</v>
      </c>
      <c r="I27" s="180">
        <v>-26.801</v>
      </c>
      <c r="J27" s="181">
        <v>-19</v>
      </c>
      <c r="K27" s="181"/>
      <c r="L27" s="181"/>
      <c r="M27" s="181"/>
    </row>
    <row r="28" spans="1:13" ht="15" customHeight="1">
      <c r="A28" s="183" t="s">
        <v>108</v>
      </c>
      <c r="B28" s="184"/>
      <c r="C28" s="184"/>
      <c r="D28" s="184"/>
      <c r="E28" s="185">
        <f>E14-E27</f>
        <v>35.51400000000005</v>
      </c>
      <c r="F28" s="186">
        <f aca="true" t="shared" si="6" ref="F28:L28">F14-F27</f>
        <v>35.8989999999999</v>
      </c>
      <c r="G28" s="185">
        <f t="shared" si="6"/>
        <v>68.93799999999995</v>
      </c>
      <c r="H28" s="187">
        <f t="shared" si="6"/>
        <v>68.42399999999999</v>
      </c>
      <c r="I28" s="185">
        <f t="shared" si="6"/>
        <v>146.80800000000005</v>
      </c>
      <c r="J28" s="186">
        <f t="shared" si="6"/>
        <v>110.60600000000014</v>
      </c>
      <c r="K28" s="186">
        <f t="shared" si="6"/>
        <v>91.35899999999992</v>
      </c>
      <c r="L28" s="186">
        <f t="shared" si="6"/>
        <v>91.35899999999995</v>
      </c>
      <c r="M28" s="186">
        <f>M14-M27</f>
        <v>107.00900000000009</v>
      </c>
    </row>
    <row r="29" spans="1:13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M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2009</v>
      </c>
      <c r="M30" s="58">
        <f t="shared" si="7"/>
        <v>2008</v>
      </c>
    </row>
    <row r="31" spans="1:13" ht="12.75" customHeight="1">
      <c r="A31" s="59"/>
      <c r="B31" s="59"/>
      <c r="C31" s="60"/>
      <c r="D31" s="57"/>
      <c r="E31" s="78" t="str">
        <f>E$4</f>
        <v>Q2</v>
      </c>
      <c r="F31" s="78" t="str">
        <f>F$4</f>
        <v>Q2</v>
      </c>
      <c r="G31" s="78" t="str">
        <f>G$4</f>
        <v>Q1-2</v>
      </c>
      <c r="H31" s="78" t="str">
        <f>H$4</f>
        <v>Q1-2</v>
      </c>
      <c r="I31" s="78">
        <f>IF(I$4="","",I$4)</f>
      </c>
      <c r="J31" s="78"/>
      <c r="K31" s="78"/>
      <c r="L31" s="78"/>
      <c r="M31" s="78"/>
    </row>
    <row r="32" spans="1:13" s="17" customFormat="1" ht="15" customHeight="1">
      <c r="A32" s="56" t="s">
        <v>79</v>
      </c>
      <c r="B32" s="65"/>
      <c r="C32" s="60"/>
      <c r="D32" s="60"/>
      <c r="E32" s="79"/>
      <c r="F32" s="79"/>
      <c r="G32" s="79"/>
      <c r="H32" s="79"/>
      <c r="I32" s="79"/>
      <c r="J32" s="79"/>
      <c r="K32" s="79"/>
      <c r="L32" s="79">
        <f>IF(L$5=0,"",L$5)</f>
      </c>
      <c r="M32" s="79"/>
    </row>
    <row r="33" spans="5:13" ht="1.5" customHeight="1">
      <c r="E33" s="38"/>
      <c r="F33" s="38"/>
      <c r="G33" s="80"/>
      <c r="H33" s="80"/>
      <c r="I33" s="38"/>
      <c r="J33" s="38"/>
      <c r="K33" s="38"/>
      <c r="L33" s="38"/>
      <c r="M33" s="38"/>
    </row>
    <row r="34" spans="1:13" ht="15" customHeight="1">
      <c r="A34" s="28" t="s">
        <v>17</v>
      </c>
      <c r="B34" s="7"/>
      <c r="C34" s="7"/>
      <c r="D34" s="7"/>
      <c r="E34" s="74"/>
      <c r="F34" s="47"/>
      <c r="G34" s="74">
        <v>693.9209999999999</v>
      </c>
      <c r="H34" s="153">
        <v>698.324</v>
      </c>
      <c r="I34" s="74">
        <v>693.9209999999999</v>
      </c>
      <c r="J34" s="153">
        <v>698.3240000000001</v>
      </c>
      <c r="K34" s="47"/>
      <c r="L34" s="47"/>
      <c r="M34" s="47"/>
    </row>
    <row r="35" spans="1:13" ht="15" customHeight="1">
      <c r="A35" s="28" t="s">
        <v>18</v>
      </c>
      <c r="B35" s="6"/>
      <c r="C35" s="6"/>
      <c r="D35" s="6"/>
      <c r="E35" s="74"/>
      <c r="F35" s="47"/>
      <c r="G35" s="74">
        <v>7.130000000000003</v>
      </c>
      <c r="H35" s="153">
        <v>6.4239999999999995</v>
      </c>
      <c r="I35" s="74">
        <v>8.025999999999996</v>
      </c>
      <c r="J35" s="153">
        <v>7.2280000000000015</v>
      </c>
      <c r="K35" s="47"/>
      <c r="L35" s="47">
        <v>3.435</v>
      </c>
      <c r="M35" s="47">
        <v>4.189</v>
      </c>
    </row>
    <row r="36" spans="1:13" ht="15" customHeight="1">
      <c r="A36" s="28" t="s">
        <v>82</v>
      </c>
      <c r="B36" s="6"/>
      <c r="C36" s="6"/>
      <c r="D36" s="6"/>
      <c r="E36" s="74"/>
      <c r="F36" s="47"/>
      <c r="G36" s="74">
        <v>461.70999999999987</v>
      </c>
      <c r="H36" s="153">
        <v>381.3799999999999</v>
      </c>
      <c r="I36" s="74">
        <v>452.16299999999984</v>
      </c>
      <c r="J36" s="153">
        <v>380.43299999999994</v>
      </c>
      <c r="K36" s="47"/>
      <c r="L36" s="47">
        <v>373.57</v>
      </c>
      <c r="M36" s="47">
        <v>337.004</v>
      </c>
    </row>
    <row r="37" spans="1:13" ht="15" customHeight="1">
      <c r="A37" s="28" t="s">
        <v>19</v>
      </c>
      <c r="B37" s="6"/>
      <c r="C37" s="6"/>
      <c r="D37" s="6"/>
      <c r="E37" s="74"/>
      <c r="F37" s="47"/>
      <c r="G37" s="74">
        <v>23.531</v>
      </c>
      <c r="H37" s="153">
        <v>15.779</v>
      </c>
      <c r="I37" s="74">
        <v>16.577</v>
      </c>
      <c r="J37" s="153">
        <v>17.11</v>
      </c>
      <c r="K37" s="47"/>
      <c r="L37" s="47"/>
      <c r="M37" s="47"/>
    </row>
    <row r="38" spans="1:13" ht="15" customHeight="1">
      <c r="A38" s="29" t="s">
        <v>20</v>
      </c>
      <c r="B38" s="22"/>
      <c r="C38" s="22"/>
      <c r="D38" s="22"/>
      <c r="E38" s="73"/>
      <c r="F38" s="49"/>
      <c r="G38" s="73">
        <v>50.73</v>
      </c>
      <c r="H38" s="152">
        <v>49.993</v>
      </c>
      <c r="I38" s="73">
        <v>51.355</v>
      </c>
      <c r="J38" s="152">
        <v>49.993</v>
      </c>
      <c r="K38" s="49"/>
      <c r="L38" s="49">
        <v>2.2150000000000003</v>
      </c>
      <c r="M38" s="49">
        <v>2.104</v>
      </c>
    </row>
    <row r="39" spans="1:13" ht="15" customHeight="1">
      <c r="A39" s="30" t="s">
        <v>21</v>
      </c>
      <c r="B39" s="10"/>
      <c r="C39" s="10"/>
      <c r="D39" s="10"/>
      <c r="E39" s="102">
        <v>0</v>
      </c>
      <c r="F39" s="103">
        <v>0</v>
      </c>
      <c r="G39" s="102">
        <f>SUM(G34:G38)</f>
        <v>1237.0219999999997</v>
      </c>
      <c r="H39" s="137">
        <f>SUM(H34:H38)</f>
        <v>1151.8999999999996</v>
      </c>
      <c r="I39" s="75">
        <f>SUM(I34:I38)</f>
        <v>1222.0419999999997</v>
      </c>
      <c r="J39" s="110">
        <f>SUM(J34:J38)</f>
        <v>1153.0879999999997</v>
      </c>
      <c r="K39" s="52" t="s">
        <v>75</v>
      </c>
      <c r="L39" s="52">
        <f>SUM(L34:L38)</f>
        <v>379.21999999999997</v>
      </c>
      <c r="M39" s="52">
        <f>SUM(M34:M38)</f>
        <v>343.297</v>
      </c>
    </row>
    <row r="40" spans="1:13" ht="15" customHeight="1">
      <c r="A40" s="28" t="s">
        <v>22</v>
      </c>
      <c r="B40" s="3"/>
      <c r="C40" s="3"/>
      <c r="D40" s="3"/>
      <c r="E40" s="74"/>
      <c r="F40" s="47"/>
      <c r="G40" s="74">
        <v>48.760999999999996</v>
      </c>
      <c r="H40" s="153">
        <v>32.161</v>
      </c>
      <c r="I40" s="74">
        <v>30.766</v>
      </c>
      <c r="J40" s="153">
        <v>29.936</v>
      </c>
      <c r="K40" s="47"/>
      <c r="L40" s="47">
        <v>32.258</v>
      </c>
      <c r="M40" s="47">
        <v>35.194</v>
      </c>
    </row>
    <row r="41" spans="1:13" ht="15" customHeight="1">
      <c r="A41" s="28" t="s">
        <v>23</v>
      </c>
      <c r="B41" s="3"/>
      <c r="C41" s="3"/>
      <c r="D41" s="3"/>
      <c r="E41" s="74"/>
      <c r="F41" s="47"/>
      <c r="G41" s="74"/>
      <c r="H41" s="153"/>
      <c r="I41" s="74"/>
      <c r="J41" s="153"/>
      <c r="K41" s="47"/>
      <c r="L41" s="47"/>
      <c r="M41" s="47"/>
    </row>
    <row r="42" spans="1:13" ht="15" customHeight="1">
      <c r="A42" s="28" t="s">
        <v>24</v>
      </c>
      <c r="B42" s="3"/>
      <c r="C42" s="3"/>
      <c r="D42" s="3"/>
      <c r="E42" s="74"/>
      <c r="F42" s="47"/>
      <c r="G42" s="74">
        <v>256.164</v>
      </c>
      <c r="H42" s="153">
        <v>254.631</v>
      </c>
      <c r="I42" s="74">
        <v>287.732</v>
      </c>
      <c r="J42" s="153">
        <v>327.405</v>
      </c>
      <c r="K42" s="47"/>
      <c r="L42" s="47">
        <v>360.79200000000003</v>
      </c>
      <c r="M42" s="47">
        <v>342.89300000000003</v>
      </c>
    </row>
    <row r="43" spans="1:13" ht="15" customHeight="1">
      <c r="A43" s="28" t="s">
        <v>25</v>
      </c>
      <c r="B43" s="3"/>
      <c r="C43" s="3"/>
      <c r="D43" s="3"/>
      <c r="E43" s="74"/>
      <c r="F43" s="47"/>
      <c r="G43" s="74"/>
      <c r="H43" s="153">
        <v>167.313</v>
      </c>
      <c r="I43" s="74">
        <v>162.647</v>
      </c>
      <c r="J43" s="153">
        <v>70.918</v>
      </c>
      <c r="K43" s="47"/>
      <c r="L43" s="47">
        <v>70.006</v>
      </c>
      <c r="M43" s="47">
        <v>401.278</v>
      </c>
    </row>
    <row r="44" spans="1:13" ht="15" customHeight="1">
      <c r="A44" s="29" t="s">
        <v>26</v>
      </c>
      <c r="B44" s="22"/>
      <c r="C44" s="22"/>
      <c r="D44" s="22"/>
      <c r="E44" s="73"/>
      <c r="F44" s="49"/>
      <c r="G44" s="73"/>
      <c r="H44" s="152"/>
      <c r="I44" s="73"/>
      <c r="J44" s="152"/>
      <c r="K44" s="49"/>
      <c r="L44" s="49"/>
      <c r="M44" s="49"/>
    </row>
    <row r="45" spans="1:13" ht="15" customHeight="1">
      <c r="A45" s="31" t="s">
        <v>27</v>
      </c>
      <c r="B45" s="19"/>
      <c r="C45" s="19"/>
      <c r="D45" s="19"/>
      <c r="E45" s="104">
        <v>0</v>
      </c>
      <c r="F45" s="105">
        <v>0</v>
      </c>
      <c r="G45" s="104">
        <f>SUM(G40:G44)</f>
        <v>304.92499999999995</v>
      </c>
      <c r="H45" s="138">
        <f>SUM(H40:H44)</f>
        <v>454.105</v>
      </c>
      <c r="I45" s="81">
        <f>SUM(I40:I44)</f>
        <v>481.14500000000004</v>
      </c>
      <c r="J45" s="124">
        <f>SUM(J40:J44)</f>
        <v>428.25899999999996</v>
      </c>
      <c r="K45" s="82" t="s">
        <v>75</v>
      </c>
      <c r="L45" s="82">
        <f>SUM(L40:L44)</f>
        <v>463.05600000000004</v>
      </c>
      <c r="M45" s="82">
        <f>SUM(M40:M44)</f>
        <v>779.365</v>
      </c>
    </row>
    <row r="46" spans="1:13" ht="15" customHeight="1">
      <c r="A46" s="30" t="s">
        <v>59</v>
      </c>
      <c r="B46" s="9"/>
      <c r="C46" s="9"/>
      <c r="D46" s="9"/>
      <c r="E46" s="102">
        <v>0</v>
      </c>
      <c r="F46" s="103">
        <v>0</v>
      </c>
      <c r="G46" s="102">
        <f>G45+G39</f>
        <v>1541.9469999999997</v>
      </c>
      <c r="H46" s="137">
        <f>H45+H39</f>
        <v>1606.0049999999997</v>
      </c>
      <c r="I46" s="75">
        <f>I39+I45</f>
        <v>1703.1869999999997</v>
      </c>
      <c r="J46" s="110">
        <f>J39+J45</f>
        <v>1581.3469999999998</v>
      </c>
      <c r="K46" s="52" t="s">
        <v>75</v>
      </c>
      <c r="L46" s="52">
        <f>L39+L45</f>
        <v>842.2760000000001</v>
      </c>
      <c r="M46" s="52">
        <f>M39+M45</f>
        <v>1122.662</v>
      </c>
    </row>
    <row r="47" spans="1:13" ht="15" customHeight="1">
      <c r="A47" s="28" t="s">
        <v>83</v>
      </c>
      <c r="B47" s="3"/>
      <c r="C47" s="3"/>
      <c r="D47" s="3"/>
      <c r="E47" s="74"/>
      <c r="F47" s="47"/>
      <c r="G47" s="74">
        <v>201.995</v>
      </c>
      <c r="H47" s="153">
        <v>591.912</v>
      </c>
      <c r="I47" s="74">
        <v>590.3689999999999</v>
      </c>
      <c r="J47" s="153">
        <v>552.087</v>
      </c>
      <c r="K47" s="47"/>
      <c r="L47" s="47">
        <v>452.014</v>
      </c>
      <c r="M47" s="47">
        <v>726.047</v>
      </c>
    </row>
    <row r="48" spans="1:13" ht="15" customHeight="1">
      <c r="A48" s="28" t="s">
        <v>89</v>
      </c>
      <c r="B48" s="3"/>
      <c r="C48" s="3"/>
      <c r="D48" s="3"/>
      <c r="E48" s="74"/>
      <c r="F48" s="47"/>
      <c r="G48" s="74"/>
      <c r="H48" s="153"/>
      <c r="I48" s="74"/>
      <c r="J48" s="153"/>
      <c r="K48" s="47"/>
      <c r="L48" s="47"/>
      <c r="M48" s="47"/>
    </row>
    <row r="49" spans="1:13" ht="15" customHeight="1">
      <c r="A49" s="28" t="s">
        <v>77</v>
      </c>
      <c r="B49" s="3"/>
      <c r="C49" s="3"/>
      <c r="D49" s="3"/>
      <c r="E49" s="74"/>
      <c r="F49" s="47"/>
      <c r="G49" s="74"/>
      <c r="H49" s="153">
        <v>28.55</v>
      </c>
      <c r="I49" s="74"/>
      <c r="J49" s="153"/>
      <c r="K49" s="47"/>
      <c r="L49" s="47"/>
      <c r="M49" s="47"/>
    </row>
    <row r="50" spans="1:13" ht="15" customHeight="1">
      <c r="A50" s="28" t="s">
        <v>29</v>
      </c>
      <c r="B50" s="3"/>
      <c r="C50" s="3"/>
      <c r="D50" s="3"/>
      <c r="E50" s="74"/>
      <c r="F50" s="47"/>
      <c r="G50" s="74">
        <v>12.711</v>
      </c>
      <c r="H50" s="153"/>
      <c r="I50" s="74">
        <v>20.6</v>
      </c>
      <c r="J50" s="153">
        <v>28.55</v>
      </c>
      <c r="K50" s="47"/>
      <c r="L50" s="47">
        <v>30.187</v>
      </c>
      <c r="M50" s="47">
        <v>25.146</v>
      </c>
    </row>
    <row r="51" spans="1:13" ht="15" customHeight="1">
      <c r="A51" s="28" t="s">
        <v>30</v>
      </c>
      <c r="B51" s="3"/>
      <c r="C51" s="3"/>
      <c r="D51" s="3"/>
      <c r="E51" s="74"/>
      <c r="F51" s="47"/>
      <c r="G51" s="74">
        <v>867.033</v>
      </c>
      <c r="H51" s="153">
        <v>590</v>
      </c>
      <c r="I51" s="74">
        <v>580</v>
      </c>
      <c r="J51" s="153">
        <v>600</v>
      </c>
      <c r="K51" s="47"/>
      <c r="L51" s="47">
        <v>8.889000000000001</v>
      </c>
      <c r="M51" s="47">
        <v>6.578</v>
      </c>
    </row>
    <row r="52" spans="1:13" ht="15" customHeight="1">
      <c r="A52" s="28" t="s">
        <v>31</v>
      </c>
      <c r="B52" s="3"/>
      <c r="C52" s="3"/>
      <c r="D52" s="3"/>
      <c r="E52" s="74"/>
      <c r="F52" s="47"/>
      <c r="G52" s="74">
        <v>455.789</v>
      </c>
      <c r="H52" s="153">
        <v>392.142</v>
      </c>
      <c r="I52" s="74">
        <v>507.341</v>
      </c>
      <c r="J52" s="153">
        <v>397.30899999999997</v>
      </c>
      <c r="K52" s="47"/>
      <c r="L52" s="47">
        <v>351.18600000000004</v>
      </c>
      <c r="M52" s="47">
        <v>364.891</v>
      </c>
    </row>
    <row r="53" spans="1:13" ht="15" customHeight="1">
      <c r="A53" s="28" t="s">
        <v>32</v>
      </c>
      <c r="B53" s="3"/>
      <c r="C53" s="3"/>
      <c r="D53" s="3"/>
      <c r="E53" s="74"/>
      <c r="F53" s="47"/>
      <c r="G53" s="74">
        <v>4.419</v>
      </c>
      <c r="H53" s="153">
        <v>3.401</v>
      </c>
      <c r="I53" s="74">
        <v>4.877</v>
      </c>
      <c r="J53" s="153">
        <v>3.4010000000000002</v>
      </c>
      <c r="K53" s="47"/>
      <c r="L53" s="47"/>
      <c r="M53" s="47"/>
    </row>
    <row r="54" spans="1:13" ht="15" customHeight="1">
      <c r="A54" s="29" t="s">
        <v>84</v>
      </c>
      <c r="B54" s="22"/>
      <c r="C54" s="22"/>
      <c r="D54" s="22"/>
      <c r="E54" s="73"/>
      <c r="F54" s="49"/>
      <c r="G54" s="73"/>
      <c r="H54" s="152"/>
      <c r="I54" s="73"/>
      <c r="J54" s="152"/>
      <c r="K54" s="49"/>
      <c r="L54" s="49"/>
      <c r="M54" s="49"/>
    </row>
    <row r="55" spans="1:13" ht="15" customHeight="1">
      <c r="A55" s="30" t="s">
        <v>76</v>
      </c>
      <c r="B55" s="9"/>
      <c r="C55" s="9"/>
      <c r="D55" s="9"/>
      <c r="E55" s="102">
        <v>0</v>
      </c>
      <c r="F55" s="103">
        <v>0</v>
      </c>
      <c r="G55" s="102">
        <f>SUM(G47:G54)</f>
        <v>1541.9470000000001</v>
      </c>
      <c r="H55" s="137">
        <f>SUM(H47:H54)</f>
        <v>1606.005</v>
      </c>
      <c r="I55" s="75">
        <f>SUM(I47:I54)</f>
        <v>1703.187</v>
      </c>
      <c r="J55" s="110">
        <f>SUM(J47:J54)</f>
        <v>1581.347</v>
      </c>
      <c r="K55" s="52" t="s">
        <v>75</v>
      </c>
      <c r="L55" s="52">
        <f>SUM(L47:L54)</f>
        <v>842.2760000000001</v>
      </c>
      <c r="M55" s="52">
        <f>SUM(M47:M54)</f>
        <v>1122.662</v>
      </c>
    </row>
    <row r="56" spans="1:13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  <c r="M56" s="47"/>
    </row>
    <row r="57" spans="1:13" ht="12.75" customHeight="1">
      <c r="A57" s="66"/>
      <c r="B57" s="55"/>
      <c r="C57" s="57"/>
      <c r="D57" s="57"/>
      <c r="E57" s="58">
        <f aca="true" t="shared" si="8" ref="E57:M57">E$3</f>
        <v>2012</v>
      </c>
      <c r="F57" s="58">
        <f t="shared" si="8"/>
        <v>2011</v>
      </c>
      <c r="G57" s="58">
        <f t="shared" si="8"/>
        <v>2012</v>
      </c>
      <c r="H57" s="58">
        <f t="shared" si="8"/>
        <v>2011</v>
      </c>
      <c r="I57" s="58">
        <f t="shared" si="8"/>
        <v>2011</v>
      </c>
      <c r="J57" s="58">
        <f t="shared" si="8"/>
        <v>2010</v>
      </c>
      <c r="K57" s="58">
        <f t="shared" si="8"/>
        <v>2009</v>
      </c>
      <c r="L57" s="58">
        <f t="shared" si="8"/>
        <v>2009</v>
      </c>
      <c r="M57" s="58">
        <f t="shared" si="8"/>
        <v>2008</v>
      </c>
    </row>
    <row r="58" spans="1:13" ht="12.75" customHeight="1">
      <c r="A58" s="59"/>
      <c r="B58" s="59"/>
      <c r="C58" s="57"/>
      <c r="D58" s="57"/>
      <c r="E58" s="78" t="str">
        <f>IF(E$4="","",E$4)</f>
        <v>Q2</v>
      </c>
      <c r="F58" s="78" t="str">
        <f>IF(F$4="","",F$4)</f>
        <v>Q2</v>
      </c>
      <c r="G58" s="78" t="str">
        <f>G$4</f>
        <v>Q1-2</v>
      </c>
      <c r="H58" s="78" t="str">
        <f>H$4</f>
        <v>Q1-2</v>
      </c>
      <c r="I58" s="78">
        <f>IF(I$4="","",I$4)</f>
      </c>
      <c r="J58" s="78"/>
      <c r="K58" s="78"/>
      <c r="L58" s="78"/>
      <c r="M58" s="78"/>
    </row>
    <row r="59" spans="1:13" s="17" customFormat="1" ht="15" customHeight="1">
      <c r="A59" s="66" t="s">
        <v>80</v>
      </c>
      <c r="B59" s="65"/>
      <c r="C59" s="60"/>
      <c r="D59" s="60"/>
      <c r="E59" s="79"/>
      <c r="F59" s="79"/>
      <c r="G59" s="79"/>
      <c r="H59" s="79"/>
      <c r="I59" s="79"/>
      <c r="J59" s="79"/>
      <c r="K59" s="79"/>
      <c r="L59" s="79">
        <f>IF(L$5=0,"",L$5)</f>
      </c>
      <c r="M59" s="79"/>
    </row>
    <row r="60" spans="5:13" ht="1.5" customHeight="1">
      <c r="E60" s="38"/>
      <c r="F60" s="38"/>
      <c r="G60" s="80"/>
      <c r="H60" s="80"/>
      <c r="I60" s="38"/>
      <c r="J60" s="38"/>
      <c r="K60" s="38"/>
      <c r="L60" s="38"/>
      <c r="M60" s="38"/>
    </row>
    <row r="61" spans="1:13" ht="24.75" customHeight="1">
      <c r="A61" s="198" t="s">
        <v>33</v>
      </c>
      <c r="B61" s="198"/>
      <c r="C61" s="8"/>
      <c r="D61" s="8"/>
      <c r="E61" s="72">
        <v>41.357</v>
      </c>
      <c r="F61" s="50">
        <v>39.221</v>
      </c>
      <c r="G61" s="72">
        <v>88.249</v>
      </c>
      <c r="H61" s="151">
        <v>91.79599999999999</v>
      </c>
      <c r="I61" s="72">
        <v>125.61199999999998</v>
      </c>
      <c r="J61" s="151"/>
      <c r="K61" s="50"/>
      <c r="L61" s="50"/>
      <c r="M61" s="50"/>
    </row>
    <row r="62" spans="1:13" ht="15" customHeight="1">
      <c r="A62" s="200" t="s">
        <v>34</v>
      </c>
      <c r="B62" s="200"/>
      <c r="C62" s="23"/>
      <c r="D62" s="23"/>
      <c r="E62" s="73">
        <v>-70.61000000000001</v>
      </c>
      <c r="F62" s="49">
        <v>3.0360000000000014</v>
      </c>
      <c r="G62" s="73">
        <v>-56.18600000000001</v>
      </c>
      <c r="H62" s="152">
        <v>53.757999999999996</v>
      </c>
      <c r="I62" s="73">
        <v>163.74500000000003</v>
      </c>
      <c r="J62" s="152"/>
      <c r="K62" s="49"/>
      <c r="L62" s="49"/>
      <c r="M62" s="49"/>
    </row>
    <row r="63" spans="1:13" ht="16.5" customHeight="1">
      <c r="A63" s="201" t="s">
        <v>35</v>
      </c>
      <c r="B63" s="201"/>
      <c r="C63" s="25"/>
      <c r="D63" s="25"/>
      <c r="E63" s="75">
        <f>SUM(E61:E62)</f>
        <v>-29.253000000000014</v>
      </c>
      <c r="F63" s="103">
        <f>SUM(F61:F62)</f>
        <v>42.257</v>
      </c>
      <c r="G63" s="77">
        <f>SUM(G61:G62)</f>
        <v>32.06299999999999</v>
      </c>
      <c r="H63" s="142">
        <f>SUM(H61:H62)</f>
        <v>145.55399999999997</v>
      </c>
      <c r="I63" s="75">
        <f>SUM(I61:I62)</f>
        <v>289.357</v>
      </c>
      <c r="J63" s="137">
        <v>0</v>
      </c>
      <c r="K63" s="135" t="s">
        <v>58</v>
      </c>
      <c r="L63" s="135" t="s">
        <v>58</v>
      </c>
      <c r="M63" s="135" t="s">
        <v>58</v>
      </c>
    </row>
    <row r="64" spans="1:13" ht="15" customHeight="1">
      <c r="A64" s="198" t="s">
        <v>85</v>
      </c>
      <c r="B64" s="198"/>
      <c r="C64" s="3"/>
      <c r="D64" s="3"/>
      <c r="E64" s="74">
        <v>-28.87</v>
      </c>
      <c r="F64" s="47">
        <v>-15.428000000000003</v>
      </c>
      <c r="G64" s="74">
        <v>-56.828</v>
      </c>
      <c r="H64" s="153">
        <v>-39.159</v>
      </c>
      <c r="I64" s="74">
        <v>-117.62100000000001</v>
      </c>
      <c r="J64" s="153"/>
      <c r="K64" s="47"/>
      <c r="L64" s="47"/>
      <c r="M64" s="47"/>
    </row>
    <row r="65" spans="1:13" ht="15" customHeight="1">
      <c r="A65" s="200" t="s">
        <v>86</v>
      </c>
      <c r="B65" s="200"/>
      <c r="C65" s="22"/>
      <c r="D65" s="22"/>
      <c r="E65" s="73"/>
      <c r="F65" s="49"/>
      <c r="G65" s="73">
        <v>0.085</v>
      </c>
      <c r="H65" s="152"/>
      <c r="I65" s="73">
        <v>0.305</v>
      </c>
      <c r="J65" s="152"/>
      <c r="K65" s="49"/>
      <c r="L65" s="49"/>
      <c r="M65" s="49"/>
    </row>
    <row r="66" spans="1:13" ht="16.5" customHeight="1">
      <c r="A66" s="141" t="s">
        <v>87</v>
      </c>
      <c r="B66" s="141"/>
      <c r="C66" s="26"/>
      <c r="D66" s="26"/>
      <c r="E66" s="75">
        <f>SUM(E63:E65)</f>
        <v>-58.12300000000002</v>
      </c>
      <c r="F66" s="103">
        <f>SUM(F63:F65)</f>
        <v>26.828999999999994</v>
      </c>
      <c r="G66" s="77">
        <f>SUM(G63:G65)</f>
        <v>-24.680000000000014</v>
      </c>
      <c r="H66" s="142">
        <f>SUM(H63:H65)</f>
        <v>106.39499999999998</v>
      </c>
      <c r="I66" s="75">
        <f>SUM(I63:I65)</f>
        <v>172.04100000000003</v>
      </c>
      <c r="J66" s="137">
        <v>0</v>
      </c>
      <c r="K66" s="135" t="s">
        <v>58</v>
      </c>
      <c r="L66" s="135" t="s">
        <v>58</v>
      </c>
      <c r="M66" s="135" t="s">
        <v>58</v>
      </c>
    </row>
    <row r="67" spans="1:13" ht="15" customHeight="1">
      <c r="A67" s="200" t="s">
        <v>36</v>
      </c>
      <c r="B67" s="200"/>
      <c r="C67" s="27"/>
      <c r="D67" s="27"/>
      <c r="E67" s="73"/>
      <c r="F67" s="49"/>
      <c r="G67" s="73"/>
      <c r="H67" s="152"/>
      <c r="I67" s="73">
        <v>-60.312</v>
      </c>
      <c r="J67" s="152"/>
      <c r="K67" s="49"/>
      <c r="L67" s="49"/>
      <c r="M67" s="49"/>
    </row>
    <row r="68" spans="1:13" ht="16.5" customHeight="1">
      <c r="A68" s="201" t="s">
        <v>37</v>
      </c>
      <c r="B68" s="201"/>
      <c r="C68" s="9"/>
      <c r="D68" s="9"/>
      <c r="E68" s="75">
        <f>SUM(E66:E67)</f>
        <v>-58.12300000000002</v>
      </c>
      <c r="F68" s="103">
        <f>SUM(F66:F67)</f>
        <v>26.828999999999994</v>
      </c>
      <c r="G68" s="77">
        <f>SUM(G66:G67)</f>
        <v>-24.680000000000014</v>
      </c>
      <c r="H68" s="142">
        <f>SUM(H66:H67)</f>
        <v>106.39499999999998</v>
      </c>
      <c r="I68" s="75">
        <f>SUM(I66:I67)</f>
        <v>111.72900000000003</v>
      </c>
      <c r="J68" s="137">
        <v>0</v>
      </c>
      <c r="K68" s="135" t="s">
        <v>58</v>
      </c>
      <c r="L68" s="135" t="s">
        <v>58</v>
      </c>
      <c r="M68" s="135" t="s">
        <v>58</v>
      </c>
    </row>
    <row r="69" spans="1:13" ht="15" customHeight="1">
      <c r="A69" s="198" t="s">
        <v>38</v>
      </c>
      <c r="B69" s="198"/>
      <c r="C69" s="3"/>
      <c r="D69" s="3"/>
      <c r="E69" s="74">
        <v>2.0330000000000155</v>
      </c>
      <c r="F69" s="47">
        <v>-5</v>
      </c>
      <c r="G69" s="74">
        <v>287.033</v>
      </c>
      <c r="H69" s="153">
        <v>-10</v>
      </c>
      <c r="I69" s="74">
        <v>-20</v>
      </c>
      <c r="J69" s="153"/>
      <c r="K69" s="47"/>
      <c r="L69" s="47"/>
      <c r="M69" s="47"/>
    </row>
    <row r="70" spans="1:13" ht="15" customHeight="1">
      <c r="A70" s="198" t="s">
        <v>39</v>
      </c>
      <c r="B70" s="198"/>
      <c r="C70" s="3"/>
      <c r="D70" s="3"/>
      <c r="E70" s="74"/>
      <c r="F70" s="47"/>
      <c r="G70" s="74"/>
      <c r="H70" s="153"/>
      <c r="I70" s="74"/>
      <c r="J70" s="153"/>
      <c r="K70" s="47"/>
      <c r="L70" s="47"/>
      <c r="M70" s="47"/>
    </row>
    <row r="71" spans="1:13" ht="15" customHeight="1">
      <c r="A71" s="198" t="s">
        <v>40</v>
      </c>
      <c r="B71" s="198"/>
      <c r="C71" s="3"/>
      <c r="D71" s="3"/>
      <c r="E71" s="74"/>
      <c r="F71" s="47"/>
      <c r="G71" s="74">
        <v>-425</v>
      </c>
      <c r="H71" s="153"/>
      <c r="I71" s="74"/>
      <c r="J71" s="153"/>
      <c r="K71" s="47"/>
      <c r="L71" s="47"/>
      <c r="M71" s="47"/>
    </row>
    <row r="72" spans="1:13" ht="15" customHeight="1">
      <c r="A72" s="200" t="s">
        <v>41</v>
      </c>
      <c r="B72" s="200"/>
      <c r="C72" s="22"/>
      <c r="D72" s="22"/>
      <c r="E72" s="73"/>
      <c r="F72" s="49"/>
      <c r="G72" s="73"/>
      <c r="H72" s="152"/>
      <c r="I72" s="73"/>
      <c r="J72" s="152"/>
      <c r="K72" s="49"/>
      <c r="L72" s="49"/>
      <c r="M72" s="49"/>
    </row>
    <row r="73" spans="1:13" ht="16.5" customHeight="1">
      <c r="A73" s="33" t="s">
        <v>42</v>
      </c>
      <c r="B73" s="33"/>
      <c r="C73" s="20"/>
      <c r="D73" s="20"/>
      <c r="E73" s="174">
        <f>SUM(E69:E72)</f>
        <v>2.0330000000000155</v>
      </c>
      <c r="F73" s="124">
        <f>SUM(F69:F72)</f>
        <v>-5</v>
      </c>
      <c r="G73" s="81">
        <f>SUM(G69:G72)</f>
        <v>-137.96699999999998</v>
      </c>
      <c r="H73" s="124">
        <f>SUM(H69:H72)</f>
        <v>-10</v>
      </c>
      <c r="I73" s="76">
        <f>SUM(I69:I72)</f>
        <v>-20</v>
      </c>
      <c r="J73" s="173">
        <v>0</v>
      </c>
      <c r="K73" s="136" t="s">
        <v>58</v>
      </c>
      <c r="L73" s="136" t="s">
        <v>58</v>
      </c>
      <c r="M73" s="136" t="s">
        <v>58</v>
      </c>
    </row>
    <row r="74" spans="1:13" ht="16.5" customHeight="1">
      <c r="A74" s="201" t="s">
        <v>43</v>
      </c>
      <c r="B74" s="201"/>
      <c r="C74" s="9"/>
      <c r="D74" s="9"/>
      <c r="E74" s="174">
        <f>+E68+E73</f>
        <v>-56.09</v>
      </c>
      <c r="F74" s="103">
        <f>F68+F73</f>
        <v>21.828999999999994</v>
      </c>
      <c r="G74" s="77">
        <f>SUM(G73+G68)</f>
        <v>-162.647</v>
      </c>
      <c r="H74" s="142">
        <f>SUM(H73+H68)</f>
        <v>96.39499999999998</v>
      </c>
      <c r="I74" s="102">
        <f>+I68+I73</f>
        <v>91.72900000000003</v>
      </c>
      <c r="J74" s="137">
        <v>0</v>
      </c>
      <c r="K74" s="135" t="s">
        <v>58</v>
      </c>
      <c r="L74" s="135" t="s">
        <v>58</v>
      </c>
      <c r="M74" s="135" t="s">
        <v>58</v>
      </c>
    </row>
    <row r="75" spans="1:13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  <c r="M75" s="47"/>
    </row>
    <row r="76" spans="1:13" ht="12.75" customHeight="1">
      <c r="A76" s="66"/>
      <c r="B76" s="55"/>
      <c r="C76" s="57"/>
      <c r="D76" s="57"/>
      <c r="E76" s="58">
        <f>E$3</f>
        <v>2012</v>
      </c>
      <c r="F76" s="58">
        <f aca="true" t="shared" si="9" ref="F76:M76">F$3</f>
        <v>2011</v>
      </c>
      <c r="G76" s="58">
        <f>G$3</f>
        <v>2012</v>
      </c>
      <c r="H76" s="58">
        <f>H$3</f>
        <v>2011</v>
      </c>
      <c r="I76" s="58">
        <f t="shared" si="9"/>
        <v>2011</v>
      </c>
      <c r="J76" s="58">
        <f t="shared" si="9"/>
        <v>2010</v>
      </c>
      <c r="K76" s="58">
        <f t="shared" si="9"/>
        <v>2009</v>
      </c>
      <c r="L76" s="58">
        <f t="shared" si="9"/>
        <v>2009</v>
      </c>
      <c r="M76" s="58">
        <f t="shared" si="9"/>
        <v>2008</v>
      </c>
    </row>
    <row r="77" spans="1:13" ht="12.75" customHeight="1">
      <c r="A77" s="59"/>
      <c r="B77" s="59"/>
      <c r="C77" s="57"/>
      <c r="D77" s="57"/>
      <c r="E77" s="58" t="str">
        <f>E$4</f>
        <v>Q2</v>
      </c>
      <c r="F77" s="58" t="str">
        <f>F$4</f>
        <v>Q2</v>
      </c>
      <c r="G77" s="58" t="str">
        <f>G$4</f>
        <v>Q1-2</v>
      </c>
      <c r="H77" s="58" t="str">
        <f>H$4</f>
        <v>Q1-2</v>
      </c>
      <c r="I77" s="58">
        <f>IF(I$4="","",I$4)</f>
      </c>
      <c r="J77" s="58"/>
      <c r="K77" s="58"/>
      <c r="L77" s="58"/>
      <c r="M77" s="58"/>
    </row>
    <row r="78" spans="1:13" s="17" customFormat="1" ht="15" customHeight="1">
      <c r="A78" s="66" t="s">
        <v>56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/>
      <c r="M78" s="62"/>
    </row>
    <row r="79" ht="1.5" customHeight="1"/>
    <row r="80" spans="1:13" ht="15" customHeight="1">
      <c r="A80" s="198" t="s">
        <v>44</v>
      </c>
      <c r="B80" s="198"/>
      <c r="C80" s="6"/>
      <c r="D80" s="6"/>
      <c r="E80" s="67">
        <f>IF(E7=0,"-",IF(E14=0,"-",(E14/E7))*100)</f>
        <v>10.840526977692596</v>
      </c>
      <c r="F80" s="53">
        <f>IF(F14=0,"-",IF(F7=0,"-",F14/F7))*100</f>
        <v>10.674734358621961</v>
      </c>
      <c r="G80" s="67">
        <f>IF(G7=0,"",IF(G14=0,"",(G14/G7))*100)</f>
        <v>10.457552110650463</v>
      </c>
      <c r="H80" s="109">
        <f>IF(H7=0,"",IF(H14=0,"",(H14/H7))*100)</f>
        <v>11.023838448907854</v>
      </c>
      <c r="I80" s="106">
        <f>IF(I14=0,"-",IF(I7=0,"-",I14/I7))*100</f>
        <v>10.47007913173209</v>
      </c>
      <c r="J80" s="162">
        <f>IF(J14=0,"-",IF(J7=0,"-",J14/J7))*100</f>
        <v>8.320133404055902</v>
      </c>
      <c r="K80" s="53">
        <f>IF(K14=0,"-",IF(K7=0,"-",K14/K7)*100)</f>
        <v>8.923633529239961</v>
      </c>
      <c r="L80" s="53">
        <f>IF(L14=0,"-",IF(L7=0,"-",L14/L7)*100)</f>
        <v>8.92494116566712</v>
      </c>
      <c r="M80" s="53">
        <f>IF(M14=0,"-",IF(M7=0,"-",M14/M7)*100)</f>
        <v>10.46851979753434</v>
      </c>
    </row>
    <row r="81" spans="1:14" ht="15" customHeight="1">
      <c r="A81" s="198" t="s">
        <v>45</v>
      </c>
      <c r="B81" s="198"/>
      <c r="C81" s="6"/>
      <c r="D81" s="6"/>
      <c r="E81" s="67">
        <f aca="true" t="shared" si="10" ref="E81:L81">IF(E20=0,"-",IF(E7=0,"-",E20/E7)*100)</f>
        <v>6.806998693544659</v>
      </c>
      <c r="F81" s="53">
        <f t="shared" si="10"/>
        <v>6.82972659358531</v>
      </c>
      <c r="G81" s="67">
        <f>IF(G20=0,"-",IF(G7=0,"-",G20/G7)*100)</f>
        <v>7.424332948708</v>
      </c>
      <c r="H81" s="109">
        <f t="shared" si="10"/>
        <v>9.29801037002286</v>
      </c>
      <c r="I81" s="67">
        <f t="shared" si="10"/>
        <v>6.941868276638259</v>
      </c>
      <c r="J81" s="109">
        <f t="shared" si="10"/>
        <v>5.8998234358083925</v>
      </c>
      <c r="K81" s="53">
        <f>IF(K20=0,"-",IF(K7=0,"-",K20/K7)*100)</f>
        <v>6.759902206220622</v>
      </c>
      <c r="L81" s="53">
        <f t="shared" si="10"/>
        <v>9.877720324685406</v>
      </c>
      <c r="M81" s="53">
        <f>IF(M20=0,"-",IF(M7=0,"-",M20/M7)*100)</f>
        <v>12.335477079782983</v>
      </c>
      <c r="N81" s="13"/>
    </row>
    <row r="82" spans="1:14" ht="15" customHeight="1">
      <c r="A82" s="198" t="s">
        <v>46</v>
      </c>
      <c r="B82" s="198"/>
      <c r="C82" s="7"/>
      <c r="D82" s="7"/>
      <c r="E82" s="67" t="s">
        <v>58</v>
      </c>
      <c r="F82" s="54" t="s">
        <v>58</v>
      </c>
      <c r="G82" s="67" t="s">
        <v>58</v>
      </c>
      <c r="H82" s="109" t="s">
        <v>58</v>
      </c>
      <c r="I82" s="67">
        <f>IF((I47=0),"-",(I24/((I47+J47)/2)*100))</f>
        <v>10.140434292436657</v>
      </c>
      <c r="J82" s="109" t="s">
        <v>58</v>
      </c>
      <c r="K82" s="53" t="str">
        <f>IF((K47=0),"-",(K24/((K47+M47)/2)*100))</f>
        <v>-</v>
      </c>
      <c r="L82" s="53">
        <f>IF((L47=0),"-",(L24/((L47+M47)/2)*100))</f>
        <v>12.79356501912888</v>
      </c>
      <c r="M82" s="53">
        <v>14.5</v>
      </c>
      <c r="N82" s="13"/>
    </row>
    <row r="83" spans="1:14" ht="15" customHeight="1">
      <c r="A83" s="198" t="s">
        <v>47</v>
      </c>
      <c r="B83" s="198"/>
      <c r="C83" s="7"/>
      <c r="D83" s="7"/>
      <c r="E83" s="67" t="s">
        <v>58</v>
      </c>
      <c r="F83" s="54" t="s">
        <v>58</v>
      </c>
      <c r="G83" s="67" t="s">
        <v>58</v>
      </c>
      <c r="H83" s="109" t="s">
        <v>58</v>
      </c>
      <c r="I83" s="67">
        <f>IF((I47=0),"-",((I17+I18)/((I47+I48+I49+I51+J47+J48+J49+J51)/2)*100))</f>
        <v>10.073904521764895</v>
      </c>
      <c r="J83" s="109" t="s">
        <v>58</v>
      </c>
      <c r="K83" s="54" t="str">
        <f>IF((K47=0),"-",((K17+K18)/((K47+K48+K49+K51+L47+L48+L49+L51)/2)*100))</f>
        <v>-</v>
      </c>
      <c r="L83" s="54">
        <f>IF((L47=0),"-",((L17+L18)/((L47+L48+L49+L51+M47+M48+M49+M51)/2)*100))</f>
        <v>16.992144298248547</v>
      </c>
      <c r="M83" s="54">
        <v>18.6</v>
      </c>
      <c r="N83" s="13"/>
    </row>
    <row r="84" spans="1:14" ht="15" customHeight="1">
      <c r="A84" s="198" t="s">
        <v>48</v>
      </c>
      <c r="B84" s="198"/>
      <c r="C84" s="6"/>
      <c r="D84" s="6"/>
      <c r="E84" s="71" t="s">
        <v>58</v>
      </c>
      <c r="F84" s="100" t="s">
        <v>58</v>
      </c>
      <c r="G84" s="71">
        <f aca="true" t="shared" si="11" ref="G84:M84">IF(G47=0,"-",((G47+G48)/G55*100))</f>
        <v>13.099996303374889</v>
      </c>
      <c r="H84" s="111">
        <f t="shared" si="11"/>
        <v>36.85617417131329</v>
      </c>
      <c r="I84" s="71">
        <f t="shared" si="11"/>
        <v>34.66260604384603</v>
      </c>
      <c r="J84" s="111">
        <f t="shared" si="11"/>
        <v>34.91245122038363</v>
      </c>
      <c r="K84" s="100" t="str">
        <f t="shared" si="11"/>
        <v>-</v>
      </c>
      <c r="L84" s="100">
        <f t="shared" si="11"/>
        <v>53.6657817627476</v>
      </c>
      <c r="M84" s="100">
        <f t="shared" si="11"/>
        <v>64.67191371935631</v>
      </c>
      <c r="N84" s="13"/>
    </row>
    <row r="85" spans="1:14" ht="15" customHeight="1">
      <c r="A85" s="198" t="s">
        <v>49</v>
      </c>
      <c r="B85" s="198"/>
      <c r="C85" s="6"/>
      <c r="D85" s="6"/>
      <c r="E85" s="68" t="s">
        <v>58</v>
      </c>
      <c r="F85" s="1" t="s">
        <v>58</v>
      </c>
      <c r="G85" s="68">
        <f aca="true" t="shared" si="12" ref="G85:M85">IF((G51+G49-G43-G41-G37)=0,"-",(G51+G49-G43-G41-G37))</f>
        <v>843.5020000000001</v>
      </c>
      <c r="H85" s="112">
        <f t="shared" si="12"/>
        <v>435.45799999999997</v>
      </c>
      <c r="I85" s="68">
        <f t="shared" si="12"/>
        <v>400.776</v>
      </c>
      <c r="J85" s="112">
        <f t="shared" si="12"/>
        <v>511.972</v>
      </c>
      <c r="K85" s="1" t="str">
        <f t="shared" si="12"/>
        <v>-</v>
      </c>
      <c r="L85" s="1">
        <f t="shared" si="12"/>
        <v>-61.117</v>
      </c>
      <c r="M85" s="1">
        <f t="shared" si="12"/>
        <v>-394.70000000000005</v>
      </c>
      <c r="N85" s="13"/>
    </row>
    <row r="86" spans="1:13" ht="15" customHeight="1">
      <c r="A86" s="198" t="s">
        <v>50</v>
      </c>
      <c r="B86" s="198"/>
      <c r="C86" s="3"/>
      <c r="D86" s="3"/>
      <c r="E86" s="69" t="s">
        <v>58</v>
      </c>
      <c r="F86" s="2" t="s">
        <v>58</v>
      </c>
      <c r="G86" s="69">
        <f aca="true" t="shared" si="13" ref="G86:M86">IF((G47=0),"-",((G51+G49)/(G47+G48)))</f>
        <v>4.292348820515359</v>
      </c>
      <c r="H86" s="113">
        <f t="shared" si="13"/>
        <v>1.0450033113030315</v>
      </c>
      <c r="I86" s="69">
        <f t="shared" si="13"/>
        <v>0.9824364084157536</v>
      </c>
      <c r="J86" s="113">
        <f t="shared" si="13"/>
        <v>1.0867852349357983</v>
      </c>
      <c r="K86" s="2" t="str">
        <f t="shared" si="13"/>
        <v>-</v>
      </c>
      <c r="L86" s="2">
        <f t="shared" si="13"/>
        <v>0.019665320100704847</v>
      </c>
      <c r="M86" s="2">
        <f t="shared" si="13"/>
        <v>0.009060019530416075</v>
      </c>
    </row>
    <row r="87" spans="1:13" ht="15" customHeight="1">
      <c r="A87" s="200" t="s">
        <v>51</v>
      </c>
      <c r="B87" s="200"/>
      <c r="C87" s="22"/>
      <c r="D87" s="22"/>
      <c r="E87" s="70" t="s">
        <v>58</v>
      </c>
      <c r="F87" s="18" t="s">
        <v>58</v>
      </c>
      <c r="G87" s="70" t="s">
        <v>58</v>
      </c>
      <c r="H87" s="163" t="s">
        <v>58</v>
      </c>
      <c r="I87" s="70">
        <v>400</v>
      </c>
      <c r="J87" s="163">
        <v>429</v>
      </c>
      <c r="K87" s="18" t="s">
        <v>75</v>
      </c>
      <c r="L87" s="18">
        <v>462</v>
      </c>
      <c r="M87" s="18">
        <v>455</v>
      </c>
    </row>
    <row r="88" spans="1:13" ht="15" customHeight="1">
      <c r="A88" s="5" t="s">
        <v>117</v>
      </c>
      <c r="B88" s="5"/>
      <c r="C88" s="5"/>
      <c r="D88" s="5"/>
      <c r="E88" s="5"/>
      <c r="F88" s="5"/>
      <c r="G88" s="131"/>
      <c r="H88" s="131"/>
      <c r="I88" s="5"/>
      <c r="J88" s="5"/>
      <c r="K88" s="5"/>
      <c r="L88" s="5"/>
      <c r="M88" s="5"/>
    </row>
    <row r="89" spans="1:13" ht="15" customHeight="1">
      <c r="A89" s="5"/>
      <c r="B89" s="5"/>
      <c r="C89" s="5"/>
      <c r="D89" s="5"/>
      <c r="E89" s="5"/>
      <c r="F89" s="5"/>
      <c r="G89" s="132"/>
      <c r="H89" s="132"/>
      <c r="I89" s="5"/>
      <c r="J89" s="5"/>
      <c r="K89" s="5"/>
      <c r="L89" s="5"/>
      <c r="M89" s="5"/>
    </row>
    <row r="90" spans="1:13" ht="15" customHeight="1">
      <c r="A90" s="5"/>
      <c r="B90" s="5"/>
      <c r="C90" s="5"/>
      <c r="D90" s="5"/>
      <c r="E90" s="5"/>
      <c r="F90" s="5"/>
      <c r="G90" s="132"/>
      <c r="H90" s="132"/>
      <c r="I90" s="5"/>
      <c r="J90" s="5"/>
      <c r="K90" s="5"/>
      <c r="L90" s="5"/>
      <c r="M90" s="5"/>
    </row>
    <row r="91" spans="1:13" ht="15" customHeight="1">
      <c r="A91" s="5"/>
      <c r="B91" s="5"/>
      <c r="C91" s="5"/>
      <c r="D91" s="5"/>
      <c r="E91" s="5"/>
      <c r="F91" s="5"/>
      <c r="G91" s="45"/>
      <c r="H91" s="45"/>
      <c r="I91" s="5"/>
      <c r="J91" s="5"/>
      <c r="K91" s="5"/>
      <c r="L91" s="5"/>
      <c r="M91" s="5"/>
    </row>
    <row r="92" spans="1:13" ht="15">
      <c r="A92" s="21"/>
      <c r="B92" s="21"/>
      <c r="C92" s="21"/>
      <c r="D92" s="21"/>
      <c r="E92" s="21"/>
      <c r="F92" s="21"/>
      <c r="G92" s="45"/>
      <c r="H92" s="45"/>
      <c r="I92" s="21"/>
      <c r="J92" s="21"/>
      <c r="K92" s="21"/>
      <c r="L92" s="21"/>
      <c r="M92" s="21"/>
    </row>
    <row r="93" spans="1:13" ht="15">
      <c r="A93" s="21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  <c r="M93" s="21"/>
    </row>
    <row r="94" spans="1:13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  <c r="M94" s="21"/>
    </row>
    <row r="95" spans="1:13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  <c r="M95" s="21"/>
    </row>
    <row r="96" spans="1:13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  <c r="M96" s="21"/>
    </row>
    <row r="97" spans="1:13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  <c r="M97" s="21"/>
    </row>
    <row r="98" spans="1:13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  <c r="M98" s="21"/>
    </row>
    <row r="99" spans="1:13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  <c r="M99" s="21"/>
    </row>
    <row r="100" spans="1:13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  <c r="M100" s="21"/>
    </row>
    <row r="101" spans="1:13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  <c r="M101" s="21"/>
    </row>
    <row r="102" spans="1:13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  <c r="M102" s="21"/>
    </row>
  </sheetData>
  <sheetProtection/>
  <mergeCells count="21">
    <mergeCell ref="A84:B84"/>
    <mergeCell ref="A67:B67"/>
    <mergeCell ref="A87:B87"/>
    <mergeCell ref="A70:B70"/>
    <mergeCell ref="A71:B71"/>
    <mergeCell ref="A72:B72"/>
    <mergeCell ref="A74:B74"/>
    <mergeCell ref="A80:B80"/>
    <mergeCell ref="A81:B81"/>
    <mergeCell ref="A82:B82"/>
    <mergeCell ref="A83:B83"/>
    <mergeCell ref="A68:B68"/>
    <mergeCell ref="A85:B85"/>
    <mergeCell ref="A86:B86"/>
    <mergeCell ref="A69:B69"/>
    <mergeCell ref="A1:M1"/>
    <mergeCell ref="A61:B61"/>
    <mergeCell ref="A62:B62"/>
    <mergeCell ref="A63:B63"/>
    <mergeCell ref="A64:B64"/>
    <mergeCell ref="A65:B6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3" width="9.7109375" style="0" customWidth="1"/>
  </cols>
  <sheetData>
    <row r="1" spans="1:13" ht="18" customHeight="1">
      <c r="A1" s="199" t="s">
        <v>94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ht="15" customHeight="1">
      <c r="A2" s="30" t="s">
        <v>64</v>
      </c>
      <c r="B2" s="12"/>
      <c r="C2" s="12"/>
      <c r="D2" s="12"/>
      <c r="E2" s="13"/>
      <c r="F2" s="13"/>
      <c r="G2" s="44"/>
      <c r="H2" s="44"/>
      <c r="I2" s="13"/>
      <c r="J2" s="14"/>
      <c r="K2" s="14"/>
      <c r="L2" s="14"/>
      <c r="M2" s="15"/>
    </row>
    <row r="3" spans="1:13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2010</v>
      </c>
      <c r="L3" s="58">
        <v>2009</v>
      </c>
      <c r="M3" s="58">
        <v>2008</v>
      </c>
    </row>
    <row r="4" spans="1:13" ht="12.75" customHeight="1">
      <c r="A4" s="59"/>
      <c r="B4" s="59"/>
      <c r="C4" s="60"/>
      <c r="D4" s="57"/>
      <c r="E4" s="58" t="s">
        <v>119</v>
      </c>
      <c r="F4" s="58" t="s">
        <v>119</v>
      </c>
      <c r="G4" s="58" t="s">
        <v>120</v>
      </c>
      <c r="H4" s="58" t="s">
        <v>120</v>
      </c>
      <c r="I4" s="58"/>
      <c r="J4" s="58"/>
      <c r="K4" s="58"/>
      <c r="L4" s="58"/>
      <c r="M4" s="58"/>
    </row>
    <row r="5" spans="1:13" s="16" customFormat="1" ht="12.75" customHeight="1">
      <c r="A5" s="56" t="s">
        <v>1</v>
      </c>
      <c r="B5" s="63"/>
      <c r="C5" s="60"/>
      <c r="D5" s="60" t="s">
        <v>57</v>
      </c>
      <c r="E5" s="62"/>
      <c r="F5" s="62" t="s">
        <v>55</v>
      </c>
      <c r="G5" s="62"/>
      <c r="H5" s="62" t="s">
        <v>55</v>
      </c>
      <c r="I5" s="62" t="s">
        <v>55</v>
      </c>
      <c r="J5" s="62" t="s">
        <v>55</v>
      </c>
      <c r="K5" s="62"/>
      <c r="L5" s="62"/>
      <c r="M5" s="62"/>
    </row>
    <row r="6" ht="1.5" customHeight="1"/>
    <row r="7" spans="1:14" ht="15" customHeight="1">
      <c r="A7" s="28" t="s">
        <v>2</v>
      </c>
      <c r="B7" s="6"/>
      <c r="C7" s="6"/>
      <c r="D7" s="6"/>
      <c r="E7" s="75">
        <v>459.86400000000003</v>
      </c>
      <c r="F7" s="52">
        <v>437.71400000000006</v>
      </c>
      <c r="G7" s="75">
        <v>876.763</v>
      </c>
      <c r="H7" s="110">
        <v>774.44</v>
      </c>
      <c r="I7" s="75">
        <v>1788.631</v>
      </c>
      <c r="J7" s="110">
        <v>1631.78</v>
      </c>
      <c r="K7" s="110">
        <v>1631.78</v>
      </c>
      <c r="L7" s="52">
        <v>1503.5620000000001</v>
      </c>
      <c r="M7" s="52">
        <v>1308.8390000000002</v>
      </c>
      <c r="N7" s="38"/>
    </row>
    <row r="8" spans="1:14" ht="15" customHeight="1">
      <c r="A8" s="28" t="s">
        <v>3</v>
      </c>
      <c r="B8" s="3"/>
      <c r="C8" s="3"/>
      <c r="D8" s="3"/>
      <c r="E8" s="74">
        <v>-492.2099999999999</v>
      </c>
      <c r="F8" s="47">
        <v>-393.495</v>
      </c>
      <c r="G8" s="74">
        <v>-951.9399999999999</v>
      </c>
      <c r="H8" s="153">
        <v>-737.937</v>
      </c>
      <c r="I8" s="74">
        <v>-1648.8229999999999</v>
      </c>
      <c r="J8" s="153">
        <v>-1473.2210000000002</v>
      </c>
      <c r="K8" s="153">
        <v>-1473.2210000000002</v>
      </c>
      <c r="L8" s="47">
        <v>-1288.354</v>
      </c>
      <c r="M8" s="47">
        <v>-1144.7190000000003</v>
      </c>
      <c r="N8" s="38"/>
    </row>
    <row r="9" spans="1:14" ht="15" customHeight="1">
      <c r="A9" s="28" t="s">
        <v>4</v>
      </c>
      <c r="B9" s="3"/>
      <c r="C9" s="3"/>
      <c r="D9" s="3"/>
      <c r="E9" s="74">
        <v>0.464</v>
      </c>
      <c r="F9" s="47"/>
      <c r="G9" s="74">
        <v>0.464</v>
      </c>
      <c r="H9" s="153">
        <v>9</v>
      </c>
      <c r="I9" s="74">
        <v>9.316</v>
      </c>
      <c r="J9" s="153"/>
      <c r="K9" s="153"/>
      <c r="L9" s="47">
        <v>-27.455000000000002</v>
      </c>
      <c r="M9" s="47">
        <v>0.154</v>
      </c>
      <c r="N9" s="38"/>
    </row>
    <row r="10" spans="1:14" ht="15" customHeight="1">
      <c r="A10" s="28" t="s">
        <v>5</v>
      </c>
      <c r="B10" s="3"/>
      <c r="C10" s="3"/>
      <c r="D10" s="3"/>
      <c r="E10" s="74">
        <v>0.9390000000000001</v>
      </c>
      <c r="F10" s="47">
        <v>0.3859999999999997</v>
      </c>
      <c r="G10" s="74">
        <v>3.11</v>
      </c>
      <c r="H10" s="153">
        <v>2.647</v>
      </c>
      <c r="I10" s="74">
        <v>5.914</v>
      </c>
      <c r="J10" s="153">
        <v>1.81</v>
      </c>
      <c r="K10" s="153">
        <v>1.81</v>
      </c>
      <c r="L10" s="47">
        <v>3.289</v>
      </c>
      <c r="M10" s="47">
        <v>8.102</v>
      </c>
      <c r="N10" s="38"/>
    </row>
    <row r="11" spans="1:14" ht="15" customHeight="1">
      <c r="A11" s="29" t="s">
        <v>6</v>
      </c>
      <c r="B11" s="22"/>
      <c r="C11" s="22"/>
      <c r="D11" s="22"/>
      <c r="E11" s="73"/>
      <c r="F11" s="49"/>
      <c r="G11" s="73"/>
      <c r="H11" s="152"/>
      <c r="I11" s="73"/>
      <c r="J11" s="152"/>
      <c r="K11" s="152"/>
      <c r="L11" s="49"/>
      <c r="M11" s="49"/>
      <c r="N11" s="38"/>
    </row>
    <row r="12" spans="1:14" ht="15" customHeight="1">
      <c r="A12" s="10" t="s">
        <v>7</v>
      </c>
      <c r="B12" s="10"/>
      <c r="C12" s="10"/>
      <c r="D12" s="10"/>
      <c r="E12" s="75">
        <f aca="true" t="shared" si="0" ref="E12:M12">SUM(E7:E11)</f>
        <v>-30.94299999999989</v>
      </c>
      <c r="F12" s="52">
        <f t="shared" si="0"/>
        <v>44.605000000000054</v>
      </c>
      <c r="G12" s="75">
        <f t="shared" si="0"/>
        <v>-71.60299999999991</v>
      </c>
      <c r="H12" s="110">
        <f t="shared" si="0"/>
        <v>48.15000000000004</v>
      </c>
      <c r="I12" s="75">
        <f t="shared" si="0"/>
        <v>155.0380000000002</v>
      </c>
      <c r="J12" s="110">
        <f t="shared" si="0"/>
        <v>160.36899999999974</v>
      </c>
      <c r="K12" s="110">
        <f t="shared" si="0"/>
        <v>160.36899999999974</v>
      </c>
      <c r="L12" s="52">
        <f t="shared" si="0"/>
        <v>191.04200000000006</v>
      </c>
      <c r="M12" s="52">
        <f t="shared" si="0"/>
        <v>172.3759999999999</v>
      </c>
      <c r="N12" s="38"/>
    </row>
    <row r="13" spans="1:14" ht="15" customHeight="1">
      <c r="A13" s="29" t="s">
        <v>73</v>
      </c>
      <c r="B13" s="22"/>
      <c r="C13" s="22"/>
      <c r="D13" s="22"/>
      <c r="E13" s="73">
        <v>-6.942</v>
      </c>
      <c r="F13" s="49">
        <v>-7.607999999999999</v>
      </c>
      <c r="G13" s="73">
        <v>-14.547</v>
      </c>
      <c r="H13" s="152">
        <v>-15.097</v>
      </c>
      <c r="I13" s="73">
        <v>-29.081</v>
      </c>
      <c r="J13" s="152">
        <v>-29.388999999999996</v>
      </c>
      <c r="K13" s="152">
        <v>-29.389000000000003</v>
      </c>
      <c r="L13" s="49">
        <v>-28.498</v>
      </c>
      <c r="M13" s="49">
        <v>-28.962000000000003</v>
      </c>
      <c r="N13" s="38"/>
    </row>
    <row r="14" spans="1:14" ht="15" customHeight="1">
      <c r="A14" s="10" t="s">
        <v>8</v>
      </c>
      <c r="B14" s="10"/>
      <c r="C14" s="10"/>
      <c r="D14" s="10"/>
      <c r="E14" s="75">
        <f aca="true" t="shared" si="1" ref="E14:M14">SUM(E12:E13)</f>
        <v>-37.88499999999989</v>
      </c>
      <c r="F14" s="52">
        <f t="shared" si="1"/>
        <v>36.99700000000006</v>
      </c>
      <c r="G14" s="75">
        <f t="shared" si="1"/>
        <v>-86.1499999999999</v>
      </c>
      <c r="H14" s="110">
        <f t="shared" si="1"/>
        <v>33.05300000000004</v>
      </c>
      <c r="I14" s="75">
        <f t="shared" si="1"/>
        <v>125.9570000000002</v>
      </c>
      <c r="J14" s="110">
        <f t="shared" si="1"/>
        <v>130.97999999999973</v>
      </c>
      <c r="K14" s="110">
        <f t="shared" si="1"/>
        <v>130.97999999999973</v>
      </c>
      <c r="L14" s="52">
        <f t="shared" si="1"/>
        <v>162.54400000000007</v>
      </c>
      <c r="M14" s="52">
        <f t="shared" si="1"/>
        <v>143.41399999999987</v>
      </c>
      <c r="N14" s="38"/>
    </row>
    <row r="15" spans="1:14" ht="15" customHeight="1">
      <c r="A15" s="28" t="s">
        <v>9</v>
      </c>
      <c r="B15" s="4"/>
      <c r="C15" s="4"/>
      <c r="D15" s="4"/>
      <c r="E15" s="74">
        <v>-1.135</v>
      </c>
      <c r="F15" s="47">
        <v>-1.135</v>
      </c>
      <c r="G15" s="74">
        <v>-2.27</v>
      </c>
      <c r="H15" s="153">
        <v>-2.27</v>
      </c>
      <c r="I15" s="74">
        <v>-4.54</v>
      </c>
      <c r="J15" s="153">
        <v>-4.54</v>
      </c>
      <c r="K15" s="153">
        <v>-4.54</v>
      </c>
      <c r="L15" s="47">
        <v>-2.588</v>
      </c>
      <c r="M15" s="47">
        <v>-2.58</v>
      </c>
      <c r="N15" s="38"/>
    </row>
    <row r="16" spans="1:14" ht="15" customHeight="1">
      <c r="A16" s="29" t="s">
        <v>10</v>
      </c>
      <c r="B16" s="22"/>
      <c r="C16" s="22"/>
      <c r="D16" s="22"/>
      <c r="E16" s="73"/>
      <c r="F16" s="49"/>
      <c r="G16" s="73"/>
      <c r="H16" s="152"/>
      <c r="I16" s="73"/>
      <c r="J16" s="152"/>
      <c r="K16" s="152"/>
      <c r="L16" s="49"/>
      <c r="M16" s="49"/>
      <c r="N16" s="38"/>
    </row>
    <row r="17" spans="1:14" ht="15" customHeight="1">
      <c r="A17" s="10" t="s">
        <v>11</v>
      </c>
      <c r="B17" s="10"/>
      <c r="C17" s="10"/>
      <c r="D17" s="10"/>
      <c r="E17" s="75">
        <f aca="true" t="shared" si="2" ref="E17:M17">SUM(E14:E16)</f>
        <v>-39.01999999999989</v>
      </c>
      <c r="F17" s="52">
        <f t="shared" si="2"/>
        <v>35.86200000000006</v>
      </c>
      <c r="G17" s="75">
        <f t="shared" si="2"/>
        <v>-88.4199999999999</v>
      </c>
      <c r="H17" s="110">
        <f t="shared" si="2"/>
        <v>30.78300000000004</v>
      </c>
      <c r="I17" s="75">
        <f t="shared" si="2"/>
        <v>121.4170000000002</v>
      </c>
      <c r="J17" s="110">
        <f t="shared" si="2"/>
        <v>126.43999999999973</v>
      </c>
      <c r="K17" s="110">
        <f t="shared" si="2"/>
        <v>126.43999999999973</v>
      </c>
      <c r="L17" s="52">
        <f t="shared" si="2"/>
        <v>159.95600000000007</v>
      </c>
      <c r="M17" s="52">
        <f t="shared" si="2"/>
        <v>140.83399999999986</v>
      </c>
      <c r="N17" s="38"/>
    </row>
    <row r="18" spans="1:14" ht="15" customHeight="1">
      <c r="A18" s="28" t="s">
        <v>12</v>
      </c>
      <c r="B18" s="3"/>
      <c r="C18" s="3"/>
      <c r="D18" s="3"/>
      <c r="E18" s="74">
        <v>1.391</v>
      </c>
      <c r="F18" s="47">
        <v>2.74</v>
      </c>
      <c r="G18" s="74">
        <v>3.23</v>
      </c>
      <c r="H18" s="153">
        <v>5.232</v>
      </c>
      <c r="I18" s="74">
        <v>14.164</v>
      </c>
      <c r="J18" s="153">
        <v>9.260000000000002</v>
      </c>
      <c r="K18" s="153">
        <v>9.260000000000002</v>
      </c>
      <c r="L18" s="47">
        <v>25.533</v>
      </c>
      <c r="M18" s="47">
        <v>38.463</v>
      </c>
      <c r="N18" s="38"/>
    </row>
    <row r="19" spans="1:14" ht="15" customHeight="1">
      <c r="A19" s="29" t="s">
        <v>13</v>
      </c>
      <c r="B19" s="22"/>
      <c r="C19" s="22"/>
      <c r="D19" s="22"/>
      <c r="E19" s="73">
        <v>-11.424000000000003</v>
      </c>
      <c r="F19" s="49">
        <v>-22.211</v>
      </c>
      <c r="G19" s="73">
        <v>-34.038000000000004</v>
      </c>
      <c r="H19" s="152">
        <v>-34.042</v>
      </c>
      <c r="I19" s="73">
        <v>-68.618</v>
      </c>
      <c r="J19" s="152">
        <v>-38.185</v>
      </c>
      <c r="K19" s="152">
        <v>-22.618000000000002</v>
      </c>
      <c r="L19" s="49">
        <v>-49.612</v>
      </c>
      <c r="M19" s="49">
        <v>-66.15200000000002</v>
      </c>
      <c r="N19" s="38"/>
    </row>
    <row r="20" spans="1:14" ht="15" customHeight="1">
      <c r="A20" s="10" t="s">
        <v>14</v>
      </c>
      <c r="B20" s="10"/>
      <c r="C20" s="10"/>
      <c r="D20" s="10"/>
      <c r="E20" s="75">
        <f aca="true" t="shared" si="3" ref="E20:M20">SUM(E17:E19)</f>
        <v>-49.0529999999999</v>
      </c>
      <c r="F20" s="52">
        <f t="shared" si="3"/>
        <v>16.391000000000062</v>
      </c>
      <c r="G20" s="75">
        <f t="shared" si="3"/>
        <v>-119.2279999999999</v>
      </c>
      <c r="H20" s="110">
        <f t="shared" si="3"/>
        <v>1.9730000000000416</v>
      </c>
      <c r="I20" s="75">
        <f t="shared" si="3"/>
        <v>66.96300000000019</v>
      </c>
      <c r="J20" s="110">
        <f t="shared" si="3"/>
        <v>97.51499999999973</v>
      </c>
      <c r="K20" s="110">
        <f t="shared" si="3"/>
        <v>113.08199999999974</v>
      </c>
      <c r="L20" s="52">
        <f t="shared" si="3"/>
        <v>135.8770000000001</v>
      </c>
      <c r="M20" s="52">
        <f t="shared" si="3"/>
        <v>113.14499999999984</v>
      </c>
      <c r="N20" s="38"/>
    </row>
    <row r="21" spans="1:14" ht="15" customHeight="1">
      <c r="A21" s="28" t="s">
        <v>15</v>
      </c>
      <c r="B21" s="3"/>
      <c r="C21" s="3"/>
      <c r="D21" s="3"/>
      <c r="E21" s="74">
        <v>15.638999999999996</v>
      </c>
      <c r="F21" s="47">
        <v>-4.104999999999999</v>
      </c>
      <c r="G21" s="74">
        <v>33.093</v>
      </c>
      <c r="H21" s="153">
        <v>-0.1869999999999994</v>
      </c>
      <c r="I21" s="74">
        <v>-17.03</v>
      </c>
      <c r="J21" s="153">
        <v>-28.436999999999998</v>
      </c>
      <c r="K21" s="153">
        <v>-28.437000000000005</v>
      </c>
      <c r="L21" s="47">
        <v>-50.119</v>
      </c>
      <c r="M21" s="47">
        <v>-26.28</v>
      </c>
      <c r="N21" s="38"/>
    </row>
    <row r="22" spans="1:14" ht="15" customHeight="1">
      <c r="A22" s="29" t="s">
        <v>16</v>
      </c>
      <c r="B22" s="24"/>
      <c r="C22" s="24"/>
      <c r="D22" s="24"/>
      <c r="E22" s="73"/>
      <c r="F22" s="49"/>
      <c r="G22" s="73"/>
      <c r="H22" s="152"/>
      <c r="I22" s="73"/>
      <c r="J22" s="152"/>
      <c r="K22" s="152"/>
      <c r="L22" s="49"/>
      <c r="M22" s="49"/>
      <c r="N22" s="38"/>
    </row>
    <row r="23" spans="1:14" ht="15" customHeight="1">
      <c r="A23" s="32" t="s">
        <v>90</v>
      </c>
      <c r="B23" s="11"/>
      <c r="C23" s="11"/>
      <c r="D23" s="11"/>
      <c r="E23" s="75">
        <f aca="true" t="shared" si="4" ref="E23:M23">SUM(E20:E22)</f>
        <v>-33.4139999999999</v>
      </c>
      <c r="F23" s="52">
        <f t="shared" si="4"/>
        <v>12.286000000000064</v>
      </c>
      <c r="G23" s="75">
        <f t="shared" si="4"/>
        <v>-86.13499999999989</v>
      </c>
      <c r="H23" s="110">
        <f t="shared" si="4"/>
        <v>1.7860000000000422</v>
      </c>
      <c r="I23" s="75">
        <f t="shared" si="4"/>
        <v>49.93300000000019</v>
      </c>
      <c r="J23" s="110">
        <f t="shared" si="4"/>
        <v>69.07799999999973</v>
      </c>
      <c r="K23" s="110">
        <f t="shared" si="4"/>
        <v>84.64499999999973</v>
      </c>
      <c r="L23" s="52">
        <f t="shared" si="4"/>
        <v>85.7580000000001</v>
      </c>
      <c r="M23" s="52">
        <f t="shared" si="4"/>
        <v>86.86499999999984</v>
      </c>
      <c r="N23" s="38"/>
    </row>
    <row r="24" spans="1:14" ht="15" customHeight="1">
      <c r="A24" s="28" t="s">
        <v>81</v>
      </c>
      <c r="B24" s="3"/>
      <c r="C24" s="3"/>
      <c r="D24" s="3"/>
      <c r="E24" s="74">
        <f aca="true" t="shared" si="5" ref="E24:M24">E23-E25</f>
        <v>-40.7669999999999</v>
      </c>
      <c r="F24" s="47">
        <f t="shared" si="5"/>
        <v>8.092000000000063</v>
      </c>
      <c r="G24" s="74">
        <f t="shared" si="5"/>
        <v>-99.64699999999989</v>
      </c>
      <c r="H24" s="153">
        <f t="shared" si="5"/>
        <v>-5.488999999999958</v>
      </c>
      <c r="I24" s="74">
        <f>I23-I25</f>
        <v>29.317000000000192</v>
      </c>
      <c r="J24" s="153">
        <f>J23-J25</f>
        <v>38.94499999999974</v>
      </c>
      <c r="K24" s="153">
        <f>K23-K25</f>
        <v>54.51199999999972</v>
      </c>
      <c r="L24" s="47">
        <f t="shared" si="5"/>
        <v>67.9280000000001</v>
      </c>
      <c r="M24" s="47">
        <f t="shared" si="5"/>
        <v>71.84399999999984</v>
      </c>
      <c r="N24" s="38"/>
    </row>
    <row r="25" spans="1:14" ht="15" customHeight="1">
      <c r="A25" s="28" t="s">
        <v>88</v>
      </c>
      <c r="B25" s="3"/>
      <c r="C25" s="3"/>
      <c r="D25" s="3"/>
      <c r="E25" s="74">
        <v>7.353000000000001</v>
      </c>
      <c r="F25" s="47">
        <v>4.194000000000001</v>
      </c>
      <c r="G25" s="74">
        <v>13.512</v>
      </c>
      <c r="H25" s="153">
        <v>7.275</v>
      </c>
      <c r="I25" s="74">
        <v>20.616</v>
      </c>
      <c r="J25" s="153">
        <v>30.133</v>
      </c>
      <c r="K25" s="153">
        <v>30.133000000000003</v>
      </c>
      <c r="L25" s="47">
        <v>17.830000000000002</v>
      </c>
      <c r="M25" s="47">
        <v>15.021</v>
      </c>
      <c r="N25" s="38"/>
    </row>
    <row r="26" spans="1:13" ht="10.5" customHeight="1">
      <c r="A26" s="3"/>
      <c r="B26" s="3"/>
      <c r="C26" s="3"/>
      <c r="D26" s="3"/>
      <c r="E26" s="74"/>
      <c r="F26" s="47"/>
      <c r="G26" s="74"/>
      <c r="H26" s="153"/>
      <c r="I26" s="74"/>
      <c r="J26" s="47"/>
      <c r="K26" s="47"/>
      <c r="L26" s="47"/>
      <c r="M26" s="47"/>
    </row>
    <row r="27" spans="1:13" ht="15" customHeight="1">
      <c r="A27" s="178" t="s">
        <v>107</v>
      </c>
      <c r="B27" s="179"/>
      <c r="C27" s="179"/>
      <c r="D27" s="179"/>
      <c r="E27" s="180">
        <v>-53.8</v>
      </c>
      <c r="F27" s="181">
        <v>-3.7110000000000003</v>
      </c>
      <c r="G27" s="180">
        <v>-105.3</v>
      </c>
      <c r="H27" s="182">
        <v>5.289</v>
      </c>
      <c r="I27" s="180">
        <v>-43.223</v>
      </c>
      <c r="J27" s="181">
        <v>-9</v>
      </c>
      <c r="K27" s="181">
        <v>-9</v>
      </c>
      <c r="L27" s="181">
        <v>63</v>
      </c>
      <c r="M27" s="181">
        <v>52</v>
      </c>
    </row>
    <row r="28" spans="1:13" ht="15" customHeight="1">
      <c r="A28" s="183" t="s">
        <v>108</v>
      </c>
      <c r="B28" s="184"/>
      <c r="C28" s="184"/>
      <c r="D28" s="184"/>
      <c r="E28" s="185">
        <f>E14-E27</f>
        <v>15.915000000000106</v>
      </c>
      <c r="F28" s="186">
        <f aca="true" t="shared" si="6" ref="F28:L28">F14-F27</f>
        <v>40.708000000000055</v>
      </c>
      <c r="G28" s="185">
        <f t="shared" si="6"/>
        <v>19.15000000000009</v>
      </c>
      <c r="H28" s="187">
        <f t="shared" si="6"/>
        <v>27.76400000000004</v>
      </c>
      <c r="I28" s="185">
        <f t="shared" si="6"/>
        <v>169.1800000000002</v>
      </c>
      <c r="J28" s="186">
        <f t="shared" si="6"/>
        <v>139.97999999999973</v>
      </c>
      <c r="K28" s="186">
        <f t="shared" si="6"/>
        <v>139.97999999999973</v>
      </c>
      <c r="L28" s="186">
        <f t="shared" si="6"/>
        <v>99.54400000000007</v>
      </c>
      <c r="M28" s="186">
        <f>M14-M27</f>
        <v>91.41399999999987</v>
      </c>
    </row>
    <row r="29" spans="1:13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M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2010</v>
      </c>
      <c r="L30" s="58">
        <f t="shared" si="7"/>
        <v>2009</v>
      </c>
      <c r="M30" s="58">
        <f t="shared" si="7"/>
        <v>2008</v>
      </c>
    </row>
    <row r="31" spans="1:13" ht="12.75" customHeight="1">
      <c r="A31" s="59"/>
      <c r="B31" s="59"/>
      <c r="C31" s="60"/>
      <c r="D31" s="57"/>
      <c r="E31" s="78" t="str">
        <f>E$4</f>
        <v>Q2</v>
      </c>
      <c r="F31" s="78" t="str">
        <f>F$4</f>
        <v>Q2</v>
      </c>
      <c r="G31" s="78" t="str">
        <f>G$4</f>
        <v>Q1-2</v>
      </c>
      <c r="H31" s="78" t="str">
        <f>H$4</f>
        <v>Q1-2</v>
      </c>
      <c r="I31" s="78">
        <f>IF(I$4="","",I$4)</f>
      </c>
      <c r="J31" s="78"/>
      <c r="K31" s="78"/>
      <c r="L31" s="78"/>
      <c r="M31" s="78"/>
    </row>
    <row r="32" spans="1:13" s="17" customFormat="1" ht="15" customHeight="1">
      <c r="A32" s="56" t="s">
        <v>79</v>
      </c>
      <c r="B32" s="65"/>
      <c r="C32" s="60"/>
      <c r="D32" s="60"/>
      <c r="E32" s="79"/>
      <c r="F32" s="79"/>
      <c r="G32" s="79"/>
      <c r="H32" s="79"/>
      <c r="I32" s="79"/>
      <c r="J32" s="79"/>
      <c r="K32" s="79"/>
      <c r="L32" s="79"/>
      <c r="M32" s="79"/>
    </row>
    <row r="33" spans="5:13" ht="1.5" customHeight="1">
      <c r="E33" s="38"/>
      <c r="F33" s="38"/>
      <c r="G33" s="80"/>
      <c r="H33" s="80"/>
      <c r="I33" s="38"/>
      <c r="J33" s="38"/>
      <c r="K33" s="38"/>
      <c r="L33" s="38"/>
      <c r="M33" s="38"/>
    </row>
    <row r="34" spans="1:13" ht="15" customHeight="1">
      <c r="A34" s="28" t="s">
        <v>17</v>
      </c>
      <c r="B34" s="7"/>
      <c r="C34" s="7"/>
      <c r="D34" s="7"/>
      <c r="E34" s="74"/>
      <c r="F34" s="47"/>
      <c r="G34" s="74">
        <v>601.597</v>
      </c>
      <c r="H34" s="153">
        <v>462.759</v>
      </c>
      <c r="I34" s="74">
        <v>602.362</v>
      </c>
      <c r="J34" s="153"/>
      <c r="K34" s="153">
        <v>464.68100000000004</v>
      </c>
      <c r="L34" s="47">
        <v>459.719</v>
      </c>
      <c r="M34" s="47">
        <v>467.327</v>
      </c>
    </row>
    <row r="35" spans="1:13" ht="15" customHeight="1">
      <c r="A35" s="28" t="s">
        <v>18</v>
      </c>
      <c r="B35" s="6"/>
      <c r="C35" s="6"/>
      <c r="D35" s="6"/>
      <c r="E35" s="74"/>
      <c r="F35" s="47"/>
      <c r="G35" s="74">
        <v>230.501</v>
      </c>
      <c r="H35" s="153">
        <v>231.647</v>
      </c>
      <c r="I35" s="74">
        <v>233.226</v>
      </c>
      <c r="J35" s="153"/>
      <c r="K35" s="153">
        <v>234.327</v>
      </c>
      <c r="L35" s="47">
        <v>239.63300000000004</v>
      </c>
      <c r="M35" s="47">
        <v>236.214</v>
      </c>
    </row>
    <row r="36" spans="1:13" ht="15" customHeight="1">
      <c r="A36" s="28" t="s">
        <v>82</v>
      </c>
      <c r="B36" s="6"/>
      <c r="C36" s="6"/>
      <c r="D36" s="6"/>
      <c r="E36" s="74"/>
      <c r="F36" s="47"/>
      <c r="G36" s="74">
        <v>136.72799999999998</v>
      </c>
      <c r="H36" s="153">
        <v>109.195</v>
      </c>
      <c r="I36" s="74">
        <v>124.37599999999998</v>
      </c>
      <c r="J36" s="153"/>
      <c r="K36" s="153">
        <v>99.17899999999997</v>
      </c>
      <c r="L36" s="47">
        <v>100.46600000000007</v>
      </c>
      <c r="M36" s="47">
        <v>201.055</v>
      </c>
    </row>
    <row r="37" spans="1:13" ht="15" customHeight="1">
      <c r="A37" s="28" t="s">
        <v>19</v>
      </c>
      <c r="B37" s="6"/>
      <c r="C37" s="6"/>
      <c r="D37" s="6"/>
      <c r="E37" s="74"/>
      <c r="F37" s="47"/>
      <c r="G37" s="74"/>
      <c r="H37" s="153"/>
      <c r="I37" s="74"/>
      <c r="J37" s="153"/>
      <c r="K37" s="153"/>
      <c r="L37" s="47">
        <v>5.5</v>
      </c>
      <c r="M37" s="47">
        <v>7.5</v>
      </c>
    </row>
    <row r="38" spans="1:13" ht="15" customHeight="1">
      <c r="A38" s="29" t="s">
        <v>20</v>
      </c>
      <c r="B38" s="22"/>
      <c r="C38" s="22"/>
      <c r="D38" s="22"/>
      <c r="E38" s="73"/>
      <c r="F38" s="49"/>
      <c r="G38" s="73">
        <v>146.29</v>
      </c>
      <c r="H38" s="152">
        <v>86.027</v>
      </c>
      <c r="I38" s="73">
        <v>96.44300000000001</v>
      </c>
      <c r="J38" s="152"/>
      <c r="K38" s="152">
        <v>71.30700000000002</v>
      </c>
      <c r="L38" s="49">
        <v>65.488</v>
      </c>
      <c r="M38" s="49">
        <v>76.20300000000002</v>
      </c>
    </row>
    <row r="39" spans="1:13" ht="15" customHeight="1">
      <c r="A39" s="30" t="s">
        <v>21</v>
      </c>
      <c r="B39" s="10"/>
      <c r="C39" s="10"/>
      <c r="D39" s="10"/>
      <c r="E39" s="102">
        <v>0</v>
      </c>
      <c r="F39" s="103">
        <v>0</v>
      </c>
      <c r="G39" s="102">
        <f>SUM(G34:G38)</f>
        <v>1115.116</v>
      </c>
      <c r="H39" s="137">
        <f>SUM(H34:H38)</f>
        <v>889.6279999999999</v>
      </c>
      <c r="I39" s="75">
        <f>SUM(I34:I38)</f>
        <v>1056.407</v>
      </c>
      <c r="J39" s="110" t="s">
        <v>58</v>
      </c>
      <c r="K39" s="110">
        <f>SUM(K34:K38)</f>
        <v>869.494</v>
      </c>
      <c r="L39" s="52">
        <f>SUM(L34:L38)</f>
        <v>870.8060000000003</v>
      </c>
      <c r="M39" s="52">
        <f>SUM(M34:M38)</f>
        <v>988.299</v>
      </c>
    </row>
    <row r="40" spans="1:13" ht="15" customHeight="1">
      <c r="A40" s="28" t="s">
        <v>22</v>
      </c>
      <c r="B40" s="3"/>
      <c r="C40" s="3"/>
      <c r="D40" s="3"/>
      <c r="E40" s="74"/>
      <c r="F40" s="47"/>
      <c r="G40" s="74">
        <v>273.726</v>
      </c>
      <c r="H40" s="153">
        <v>230.425</v>
      </c>
      <c r="I40" s="74">
        <v>251.989</v>
      </c>
      <c r="J40" s="153"/>
      <c r="K40" s="153">
        <v>208.71500000000003</v>
      </c>
      <c r="L40" s="47">
        <v>211.168</v>
      </c>
      <c r="M40" s="47">
        <v>218.25400000000002</v>
      </c>
    </row>
    <row r="41" spans="1:13" ht="15" customHeight="1">
      <c r="A41" s="28" t="s">
        <v>23</v>
      </c>
      <c r="B41" s="3"/>
      <c r="C41" s="3"/>
      <c r="D41" s="3"/>
      <c r="E41" s="74"/>
      <c r="F41" s="47"/>
      <c r="G41" s="74"/>
      <c r="H41" s="153"/>
      <c r="I41" s="74"/>
      <c r="J41" s="153"/>
      <c r="K41" s="153"/>
      <c r="L41" s="47"/>
      <c r="M41" s="47"/>
    </row>
    <row r="42" spans="1:13" ht="15" customHeight="1">
      <c r="A42" s="28" t="s">
        <v>24</v>
      </c>
      <c r="B42" s="3"/>
      <c r="C42" s="3"/>
      <c r="D42" s="3"/>
      <c r="E42" s="74"/>
      <c r="F42" s="47"/>
      <c r="G42" s="74">
        <v>1162.866</v>
      </c>
      <c r="H42" s="153">
        <v>841.28</v>
      </c>
      <c r="I42" s="74">
        <v>1229.6469999999997</v>
      </c>
      <c r="J42" s="153"/>
      <c r="K42" s="153">
        <v>1045.042</v>
      </c>
      <c r="L42" s="47">
        <v>935.179</v>
      </c>
      <c r="M42" s="47">
        <v>947.3220000000001</v>
      </c>
    </row>
    <row r="43" spans="1:13" ht="15" customHeight="1">
      <c r="A43" s="28" t="s">
        <v>25</v>
      </c>
      <c r="B43" s="3"/>
      <c r="C43" s="3"/>
      <c r="D43" s="3"/>
      <c r="E43" s="74"/>
      <c r="F43" s="47"/>
      <c r="G43" s="74"/>
      <c r="H43" s="153">
        <v>279.747</v>
      </c>
      <c r="I43" s="74">
        <v>415.514</v>
      </c>
      <c r="J43" s="153"/>
      <c r="K43" s="153">
        <v>428.50300000000004</v>
      </c>
      <c r="L43" s="47">
        <v>378.06600000000003</v>
      </c>
      <c r="M43" s="47">
        <v>481.033</v>
      </c>
    </row>
    <row r="44" spans="1:13" ht="15" customHeight="1">
      <c r="A44" s="29" t="s">
        <v>26</v>
      </c>
      <c r="B44" s="22"/>
      <c r="C44" s="22"/>
      <c r="D44" s="22"/>
      <c r="E44" s="73"/>
      <c r="F44" s="49"/>
      <c r="G44" s="73"/>
      <c r="H44" s="152"/>
      <c r="I44" s="73"/>
      <c r="J44" s="152"/>
      <c r="K44" s="152"/>
      <c r="L44" s="49">
        <v>152.791</v>
      </c>
      <c r="M44" s="49"/>
    </row>
    <row r="45" spans="1:13" ht="15" customHeight="1">
      <c r="A45" s="31" t="s">
        <v>27</v>
      </c>
      <c r="B45" s="19"/>
      <c r="C45" s="19"/>
      <c r="D45" s="19"/>
      <c r="E45" s="104">
        <v>0</v>
      </c>
      <c r="F45" s="105">
        <v>0</v>
      </c>
      <c r="G45" s="104">
        <f>SUM(G40:G44)</f>
        <v>1436.592</v>
      </c>
      <c r="H45" s="138">
        <f>SUM(H40:H44)</f>
        <v>1351.452</v>
      </c>
      <c r="I45" s="81">
        <f>SUM(I40:I44)</f>
        <v>1897.1499999999996</v>
      </c>
      <c r="J45" s="124" t="s">
        <v>58</v>
      </c>
      <c r="K45" s="124">
        <f>SUM(K40:K44)</f>
        <v>1682.2600000000002</v>
      </c>
      <c r="L45" s="82">
        <f>SUM(L40:L44)</f>
        <v>1677.204</v>
      </c>
      <c r="M45" s="82">
        <f>SUM(M40:M44)</f>
        <v>1646.609</v>
      </c>
    </row>
    <row r="46" spans="1:13" ht="15" customHeight="1">
      <c r="A46" s="30" t="s">
        <v>59</v>
      </c>
      <c r="B46" s="9"/>
      <c r="C46" s="9"/>
      <c r="D46" s="9"/>
      <c r="E46" s="102">
        <v>0</v>
      </c>
      <c r="F46" s="103">
        <v>0</v>
      </c>
      <c r="G46" s="102">
        <f>G45+G39</f>
        <v>2551.708</v>
      </c>
      <c r="H46" s="137">
        <f>H45+H39</f>
        <v>2241.08</v>
      </c>
      <c r="I46" s="75">
        <f>I39+I45</f>
        <v>2953.557</v>
      </c>
      <c r="J46" s="110" t="s">
        <v>58</v>
      </c>
      <c r="K46" s="110">
        <f>K39+K45</f>
        <v>2551.7540000000004</v>
      </c>
      <c r="L46" s="52">
        <f>L39+L45</f>
        <v>2548.01</v>
      </c>
      <c r="M46" s="52">
        <f>M39+M45</f>
        <v>2634.908</v>
      </c>
    </row>
    <row r="47" spans="1:13" ht="15" customHeight="1">
      <c r="A47" s="28" t="s">
        <v>83</v>
      </c>
      <c r="B47" s="3"/>
      <c r="C47" s="3"/>
      <c r="D47" s="3"/>
      <c r="E47" s="74"/>
      <c r="F47" s="47"/>
      <c r="G47" s="74">
        <v>423.762</v>
      </c>
      <c r="H47" s="153">
        <v>536.1669999999999</v>
      </c>
      <c r="I47" s="74">
        <v>526.1569999999999</v>
      </c>
      <c r="J47" s="153"/>
      <c r="K47" s="153">
        <v>822.5400000000002</v>
      </c>
      <c r="L47" s="47">
        <v>758.3910000000001</v>
      </c>
      <c r="M47" s="47">
        <v>705.2450000000001</v>
      </c>
    </row>
    <row r="48" spans="1:13" ht="15" customHeight="1">
      <c r="A48" s="28" t="s">
        <v>89</v>
      </c>
      <c r="B48" s="3"/>
      <c r="C48" s="3"/>
      <c r="D48" s="3"/>
      <c r="E48" s="74"/>
      <c r="F48" s="47"/>
      <c r="G48" s="74">
        <v>17.783</v>
      </c>
      <c r="H48" s="153">
        <v>24.6</v>
      </c>
      <c r="I48" s="74">
        <v>25.285</v>
      </c>
      <c r="J48" s="153"/>
      <c r="K48" s="153">
        <v>61.416000000000004</v>
      </c>
      <c r="L48" s="47">
        <v>41.212</v>
      </c>
      <c r="M48" s="47">
        <v>33.535000000000004</v>
      </c>
    </row>
    <row r="49" spans="1:13" ht="15" customHeight="1">
      <c r="A49" s="28" t="s">
        <v>77</v>
      </c>
      <c r="B49" s="3"/>
      <c r="C49" s="3"/>
      <c r="D49" s="3"/>
      <c r="E49" s="74"/>
      <c r="F49" s="47"/>
      <c r="G49" s="74">
        <v>39.686</v>
      </c>
      <c r="H49" s="153">
        <v>33.197</v>
      </c>
      <c r="I49" s="74">
        <v>38.143</v>
      </c>
      <c r="J49" s="153"/>
      <c r="K49" s="153">
        <v>31.871000000000002</v>
      </c>
      <c r="L49" s="47">
        <v>38.223</v>
      </c>
      <c r="M49" s="47">
        <v>122.979</v>
      </c>
    </row>
    <row r="50" spans="1:13" ht="15" customHeight="1">
      <c r="A50" s="28" t="s">
        <v>29</v>
      </c>
      <c r="B50" s="3"/>
      <c r="C50" s="3"/>
      <c r="D50" s="3"/>
      <c r="E50" s="74"/>
      <c r="F50" s="47"/>
      <c r="G50" s="74">
        <v>67.383</v>
      </c>
      <c r="H50" s="153">
        <v>137.15800000000002</v>
      </c>
      <c r="I50" s="74">
        <v>67.789</v>
      </c>
      <c r="J50" s="153"/>
      <c r="K50" s="153">
        <v>70.749</v>
      </c>
      <c r="L50" s="47">
        <v>73.751</v>
      </c>
      <c r="M50" s="47">
        <v>116.405</v>
      </c>
    </row>
    <row r="51" spans="1:13" ht="15" customHeight="1">
      <c r="A51" s="28" t="s">
        <v>30</v>
      </c>
      <c r="B51" s="3"/>
      <c r="C51" s="3"/>
      <c r="D51" s="3"/>
      <c r="E51" s="74"/>
      <c r="F51" s="47"/>
      <c r="G51" s="74">
        <v>524.6020000000001</v>
      </c>
      <c r="H51" s="153">
        <v>352.051</v>
      </c>
      <c r="I51" s="74">
        <v>391.636</v>
      </c>
      <c r="J51" s="153"/>
      <c r="K51" s="153">
        <v>140.274</v>
      </c>
      <c r="L51" s="47">
        <v>182.81</v>
      </c>
      <c r="M51" s="47">
        <v>295</v>
      </c>
    </row>
    <row r="52" spans="1:13" ht="15" customHeight="1">
      <c r="A52" s="28" t="s">
        <v>31</v>
      </c>
      <c r="B52" s="3"/>
      <c r="C52" s="3"/>
      <c r="D52" s="3"/>
      <c r="E52" s="74"/>
      <c r="F52" s="47"/>
      <c r="G52" s="74">
        <v>1447.588</v>
      </c>
      <c r="H52" s="153">
        <v>1131.0439999999999</v>
      </c>
      <c r="I52" s="74">
        <v>1873.643</v>
      </c>
      <c r="J52" s="153"/>
      <c r="K52" s="153">
        <v>1402.026</v>
      </c>
      <c r="L52" s="47">
        <v>1433.517</v>
      </c>
      <c r="M52" s="47">
        <v>1351.886</v>
      </c>
    </row>
    <row r="53" spans="1:13" ht="15" customHeight="1">
      <c r="A53" s="28" t="s">
        <v>32</v>
      </c>
      <c r="B53" s="3"/>
      <c r="C53" s="3"/>
      <c r="D53" s="3"/>
      <c r="E53" s="74"/>
      <c r="F53" s="47"/>
      <c r="G53" s="74">
        <v>30.904</v>
      </c>
      <c r="H53" s="153">
        <v>26.863</v>
      </c>
      <c r="I53" s="74">
        <v>30.904</v>
      </c>
      <c r="J53" s="153"/>
      <c r="K53" s="153">
        <v>22.878</v>
      </c>
      <c r="L53" s="47">
        <v>17.104</v>
      </c>
      <c r="M53" s="47">
        <v>9.858</v>
      </c>
    </row>
    <row r="54" spans="1:13" ht="15" customHeight="1">
      <c r="A54" s="29" t="s">
        <v>84</v>
      </c>
      <c r="B54" s="22"/>
      <c r="C54" s="22"/>
      <c r="D54" s="22"/>
      <c r="E54" s="73"/>
      <c r="F54" s="49"/>
      <c r="G54" s="73"/>
      <c r="H54" s="152"/>
      <c r="I54" s="73"/>
      <c r="J54" s="152"/>
      <c r="K54" s="152"/>
      <c r="L54" s="49">
        <v>3.0020000000000002</v>
      </c>
      <c r="M54" s="49"/>
    </row>
    <row r="55" spans="1:13" ht="15" customHeight="1">
      <c r="A55" s="30" t="s">
        <v>76</v>
      </c>
      <c r="B55" s="9"/>
      <c r="C55" s="9"/>
      <c r="D55" s="9"/>
      <c r="E55" s="102">
        <v>0</v>
      </c>
      <c r="F55" s="103">
        <v>0</v>
      </c>
      <c r="G55" s="102">
        <f>SUM(G47:G54)</f>
        <v>2551.708</v>
      </c>
      <c r="H55" s="137">
        <f>SUM(H47:H54)</f>
        <v>2241.0799999999995</v>
      </c>
      <c r="I55" s="75">
        <f>SUM(I47:I54)</f>
        <v>2953.5570000000002</v>
      </c>
      <c r="J55" s="110" t="s">
        <v>58</v>
      </c>
      <c r="K55" s="110">
        <f>SUM(K47:K54)</f>
        <v>2551.7540000000004</v>
      </c>
      <c r="L55" s="52">
        <f>SUM(L47:L54)</f>
        <v>2548.0099999999998</v>
      </c>
      <c r="M55" s="52">
        <f>SUM(M47:M54)</f>
        <v>2634.9080000000004</v>
      </c>
    </row>
    <row r="56" spans="1:13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  <c r="M56" s="47"/>
    </row>
    <row r="57" spans="1:13" ht="12.75" customHeight="1">
      <c r="A57" s="66"/>
      <c r="B57" s="55"/>
      <c r="C57" s="57"/>
      <c r="D57" s="57"/>
      <c r="E57" s="58">
        <f>E$3</f>
        <v>2012</v>
      </c>
      <c r="F57" s="58">
        <f aca="true" t="shared" si="8" ref="F57:M57">F$3</f>
        <v>2011</v>
      </c>
      <c r="G57" s="58">
        <f t="shared" si="8"/>
        <v>2012</v>
      </c>
      <c r="H57" s="58">
        <f t="shared" si="8"/>
        <v>2011</v>
      </c>
      <c r="I57" s="58">
        <f t="shared" si="8"/>
        <v>2011</v>
      </c>
      <c r="J57" s="58">
        <f t="shared" si="8"/>
        <v>2010</v>
      </c>
      <c r="K57" s="58">
        <f t="shared" si="8"/>
        <v>2010</v>
      </c>
      <c r="L57" s="58">
        <f t="shared" si="8"/>
        <v>2009</v>
      </c>
      <c r="M57" s="58">
        <f t="shared" si="8"/>
        <v>2008</v>
      </c>
    </row>
    <row r="58" spans="1:13" ht="12.75" customHeight="1">
      <c r="A58" s="59"/>
      <c r="B58" s="59"/>
      <c r="C58" s="57"/>
      <c r="D58" s="57"/>
      <c r="E58" s="78" t="str">
        <f>E$4</f>
        <v>Q2</v>
      </c>
      <c r="F58" s="78" t="str">
        <f>F$4</f>
        <v>Q2</v>
      </c>
      <c r="G58" s="78" t="str">
        <f>G$4</f>
        <v>Q1-2</v>
      </c>
      <c r="H58" s="78" t="str">
        <f>H$4</f>
        <v>Q1-2</v>
      </c>
      <c r="I58" s="78">
        <f>IF(I$4="","",I$4)</f>
      </c>
      <c r="J58" s="78"/>
      <c r="K58" s="78"/>
      <c r="L58" s="78"/>
      <c r="M58" s="78"/>
    </row>
    <row r="59" spans="1:13" s="17" customFormat="1" ht="15" customHeight="1">
      <c r="A59" s="66" t="s">
        <v>80</v>
      </c>
      <c r="B59" s="65"/>
      <c r="C59" s="60"/>
      <c r="D59" s="60"/>
      <c r="E59" s="79"/>
      <c r="F59" s="79"/>
      <c r="G59" s="79"/>
      <c r="H59" s="79"/>
      <c r="I59" s="79"/>
      <c r="J59" s="79"/>
      <c r="K59" s="79"/>
      <c r="L59" s="79"/>
      <c r="M59" s="79"/>
    </row>
    <row r="60" spans="5:13" ht="1.5" customHeight="1">
      <c r="E60" s="38"/>
      <c r="F60" s="38"/>
      <c r="G60" s="80"/>
      <c r="H60" s="80"/>
      <c r="I60" s="38"/>
      <c r="J60" s="38"/>
      <c r="K60" s="38"/>
      <c r="L60" s="38"/>
      <c r="M60" s="38"/>
    </row>
    <row r="61" spans="1:13" ht="24.75" customHeight="1">
      <c r="A61" s="198" t="s">
        <v>33</v>
      </c>
      <c r="B61" s="198"/>
      <c r="C61" s="8"/>
      <c r="D61" s="8"/>
      <c r="E61" s="72">
        <v>-52.760000000000005</v>
      </c>
      <c r="F61" s="157">
        <v>17.488999999999997</v>
      </c>
      <c r="G61" s="72">
        <v>-123.553</v>
      </c>
      <c r="H61" s="151">
        <v>-11.241</v>
      </c>
      <c r="I61" s="72">
        <v>65.595</v>
      </c>
      <c r="J61" s="151"/>
      <c r="K61" s="151">
        <v>102.44</v>
      </c>
      <c r="L61" s="50">
        <f>170.998-0.22</f>
        <v>170.778</v>
      </c>
      <c r="M61" s="50">
        <v>75.69000000000001</v>
      </c>
    </row>
    <row r="62" spans="1:13" ht="15" customHeight="1">
      <c r="A62" s="200" t="s">
        <v>34</v>
      </c>
      <c r="B62" s="200"/>
      <c r="C62" s="23"/>
      <c r="D62" s="23"/>
      <c r="E62" s="73">
        <v>-178.17799999999997</v>
      </c>
      <c r="F62" s="128">
        <v>-28.012999999999977</v>
      </c>
      <c r="G62" s="73">
        <v>-324.18499999999995</v>
      </c>
      <c r="H62" s="152">
        <v>-82.28500000000003</v>
      </c>
      <c r="I62" s="73">
        <v>5.720999999999975</v>
      </c>
      <c r="J62" s="152"/>
      <c r="K62" s="152">
        <v>-130.904</v>
      </c>
      <c r="L62" s="49">
        <v>-10.863000000000014</v>
      </c>
      <c r="M62" s="49">
        <v>80.46199999999999</v>
      </c>
    </row>
    <row r="63" spans="1:13" ht="16.5" customHeight="1">
      <c r="A63" s="201" t="s">
        <v>35</v>
      </c>
      <c r="B63" s="201"/>
      <c r="C63" s="25"/>
      <c r="D63" s="25"/>
      <c r="E63" s="75">
        <f>SUM(E61:E62)</f>
        <v>-230.938</v>
      </c>
      <c r="F63" s="110">
        <f>SUM(F61:F62)</f>
        <v>-10.52399999999998</v>
      </c>
      <c r="G63" s="77">
        <f>SUM(G61:G62)</f>
        <v>-447.73799999999994</v>
      </c>
      <c r="H63" s="142">
        <f>SUM(H61:H62)</f>
        <v>-93.52600000000002</v>
      </c>
      <c r="I63" s="75">
        <f>SUM(I61:I62)</f>
        <v>71.31599999999997</v>
      </c>
      <c r="J63" s="110" t="s">
        <v>58</v>
      </c>
      <c r="K63" s="110">
        <f>SUM(K61:K62)</f>
        <v>-28.464</v>
      </c>
      <c r="L63" s="52">
        <f>SUM(L61:L62)</f>
        <v>159.91499999999996</v>
      </c>
      <c r="M63" s="52">
        <f>SUM(M61:M62)</f>
        <v>156.152</v>
      </c>
    </row>
    <row r="64" spans="1:13" ht="15" customHeight="1">
      <c r="A64" s="198" t="s">
        <v>85</v>
      </c>
      <c r="B64" s="198"/>
      <c r="C64" s="3"/>
      <c r="D64" s="3"/>
      <c r="E64" s="74">
        <v>-17.306</v>
      </c>
      <c r="F64" s="127">
        <v>-11.918999999999999</v>
      </c>
      <c r="G64" s="74">
        <v>-26.094</v>
      </c>
      <c r="H64" s="153">
        <v>-24.746</v>
      </c>
      <c r="I64" s="74">
        <v>-54.214000000000006</v>
      </c>
      <c r="J64" s="153"/>
      <c r="K64" s="153">
        <v>-29.294</v>
      </c>
      <c r="L64" s="47">
        <v>-156.15699999999998</v>
      </c>
      <c r="M64" s="47">
        <v>-17.548000000000002</v>
      </c>
    </row>
    <row r="65" spans="1:13" ht="15" customHeight="1">
      <c r="A65" s="200" t="s">
        <v>86</v>
      </c>
      <c r="B65" s="200"/>
      <c r="C65" s="22"/>
      <c r="D65" s="22"/>
      <c r="E65" s="73">
        <v>1.028</v>
      </c>
      <c r="F65" s="128"/>
      <c r="G65" s="73">
        <v>1.092</v>
      </c>
      <c r="H65" s="152">
        <v>9</v>
      </c>
      <c r="I65" s="73">
        <v>9.362</v>
      </c>
      <c r="J65" s="152"/>
      <c r="K65" s="152">
        <v>1.7710000000000001</v>
      </c>
      <c r="L65" s="49">
        <v>6.595000000000001</v>
      </c>
      <c r="M65" s="49">
        <v>3.726</v>
      </c>
    </row>
    <row r="66" spans="1:13" s="42" customFormat="1" ht="16.5" customHeight="1">
      <c r="A66" s="140" t="s">
        <v>87</v>
      </c>
      <c r="B66" s="140"/>
      <c r="C66" s="26"/>
      <c r="D66" s="26"/>
      <c r="E66" s="75">
        <f>SUM(E63:E65)</f>
        <v>-247.216</v>
      </c>
      <c r="F66" s="110">
        <f>SUM(F63:F65)</f>
        <v>-22.442999999999977</v>
      </c>
      <c r="G66" s="77">
        <f>SUM(G63:G65)</f>
        <v>-472.73999999999995</v>
      </c>
      <c r="H66" s="142">
        <f>SUM(H63:H65)</f>
        <v>-109.27200000000002</v>
      </c>
      <c r="I66" s="75">
        <f>SUM(I63:I65)</f>
        <v>26.46399999999997</v>
      </c>
      <c r="J66" s="110" t="s">
        <v>58</v>
      </c>
      <c r="K66" s="110">
        <f>SUM(K63:K65)</f>
        <v>-55.986999999999995</v>
      </c>
      <c r="L66" s="52">
        <f>SUM(L63:L65)</f>
        <v>10.352999999999982</v>
      </c>
      <c r="M66" s="52">
        <f>SUM(M63:M65)</f>
        <v>142.32999999999998</v>
      </c>
    </row>
    <row r="67" spans="1:13" ht="15" customHeight="1">
      <c r="A67" s="200" t="s">
        <v>36</v>
      </c>
      <c r="B67" s="200"/>
      <c r="C67" s="27"/>
      <c r="D67" s="27"/>
      <c r="E67" s="73"/>
      <c r="F67" s="128"/>
      <c r="G67" s="73"/>
      <c r="H67" s="152"/>
      <c r="I67" s="73">
        <v>-48.633</v>
      </c>
      <c r="J67" s="152"/>
      <c r="K67" s="152">
        <v>153.241</v>
      </c>
      <c r="L67" s="49"/>
      <c r="M67" s="49">
        <v>-84</v>
      </c>
    </row>
    <row r="68" spans="1:13" ht="16.5" customHeight="1">
      <c r="A68" s="201" t="s">
        <v>37</v>
      </c>
      <c r="B68" s="201"/>
      <c r="C68" s="9"/>
      <c r="D68" s="9"/>
      <c r="E68" s="75">
        <f>SUM(E66:E67)</f>
        <v>-247.216</v>
      </c>
      <c r="F68" s="110">
        <f>SUM(F66:F67)</f>
        <v>-22.442999999999977</v>
      </c>
      <c r="G68" s="77">
        <f>SUM(G66:G67)</f>
        <v>-472.73999999999995</v>
      </c>
      <c r="H68" s="142">
        <f>SUM(H66:H67)</f>
        <v>-109.27200000000002</v>
      </c>
      <c r="I68" s="75">
        <f>SUM(I66:I67)</f>
        <v>-22.169000000000032</v>
      </c>
      <c r="J68" s="110" t="s">
        <v>58</v>
      </c>
      <c r="K68" s="110">
        <f>SUM(K66:K67)</f>
        <v>97.25400000000002</v>
      </c>
      <c r="L68" s="52">
        <f>SUM(L66:L67)</f>
        <v>10.352999999999982</v>
      </c>
      <c r="M68" s="52">
        <f>SUM(M66:M67)</f>
        <v>58.329999999999984</v>
      </c>
    </row>
    <row r="69" spans="1:13" ht="15" customHeight="1">
      <c r="A69" s="198" t="s">
        <v>38</v>
      </c>
      <c r="B69" s="198"/>
      <c r="C69" s="3"/>
      <c r="D69" s="3"/>
      <c r="E69" s="74">
        <v>77.899</v>
      </c>
      <c r="F69" s="127">
        <v>212.376</v>
      </c>
      <c r="G69" s="74">
        <v>131.899</v>
      </c>
      <c r="H69" s="153">
        <v>212.376</v>
      </c>
      <c r="I69" s="74">
        <v>251.961</v>
      </c>
      <c r="J69" s="153"/>
      <c r="K69" s="153">
        <v>-36.045</v>
      </c>
      <c r="L69" s="47">
        <v>-112.5</v>
      </c>
      <c r="M69" s="47">
        <v>-55</v>
      </c>
    </row>
    <row r="70" spans="1:13" ht="15" customHeight="1">
      <c r="A70" s="198" t="s">
        <v>39</v>
      </c>
      <c r="B70" s="198"/>
      <c r="C70" s="3"/>
      <c r="D70" s="3"/>
      <c r="E70" s="74"/>
      <c r="F70" s="127"/>
      <c r="G70" s="74"/>
      <c r="H70" s="153"/>
      <c r="I70" s="74"/>
      <c r="J70" s="153"/>
      <c r="K70" s="153"/>
      <c r="L70" s="47"/>
      <c r="M70" s="47"/>
    </row>
    <row r="71" spans="1:13" ht="15" customHeight="1">
      <c r="A71" s="198" t="s">
        <v>40</v>
      </c>
      <c r="B71" s="198"/>
      <c r="C71" s="3"/>
      <c r="D71" s="3"/>
      <c r="E71" s="74">
        <v>-0.08500000000000085</v>
      </c>
      <c r="F71" s="127">
        <v>-146.981</v>
      </c>
      <c r="G71" s="74">
        <v>-20.875</v>
      </c>
      <c r="H71" s="153">
        <v>-146.981</v>
      </c>
      <c r="I71" s="74">
        <v>-148.839</v>
      </c>
      <c r="J71" s="153"/>
      <c r="K71" s="153">
        <v>-14.422</v>
      </c>
      <c r="L71" s="47">
        <v>-6.412</v>
      </c>
      <c r="M71" s="47">
        <v>-159.189</v>
      </c>
    </row>
    <row r="72" spans="1:13" ht="15" customHeight="1">
      <c r="A72" s="200" t="s">
        <v>41</v>
      </c>
      <c r="B72" s="200"/>
      <c r="C72" s="22"/>
      <c r="D72" s="22"/>
      <c r="E72" s="73"/>
      <c r="F72" s="128">
        <v>-0.2560000000000002</v>
      </c>
      <c r="G72" s="73">
        <v>-52.48</v>
      </c>
      <c r="H72" s="152">
        <v>-106.734</v>
      </c>
      <c r="I72" s="73">
        <v>-97.56899999999999</v>
      </c>
      <c r="J72" s="152"/>
      <c r="K72" s="152"/>
      <c r="L72" s="49"/>
      <c r="M72" s="49"/>
    </row>
    <row r="73" spans="1:13" ht="16.5" customHeight="1">
      <c r="A73" s="33" t="s">
        <v>42</v>
      </c>
      <c r="B73" s="33"/>
      <c r="C73" s="20"/>
      <c r="D73" s="20"/>
      <c r="E73" s="76">
        <f>SUM(E69:E72)</f>
        <v>77.814</v>
      </c>
      <c r="F73" s="155">
        <f>SUM(F69:F72)</f>
        <v>65.13900000000001</v>
      </c>
      <c r="G73" s="81">
        <f>SUM(G69:G72)</f>
        <v>58.544000000000004</v>
      </c>
      <c r="H73" s="124">
        <f>SUM(H69:H72)</f>
        <v>-41.338999999999984</v>
      </c>
      <c r="I73" s="76">
        <f>SUM(I69:I72)</f>
        <v>5.553000000000026</v>
      </c>
      <c r="J73" s="155" t="s">
        <v>58</v>
      </c>
      <c r="K73" s="155">
        <f>SUM(K69:K72)</f>
        <v>-50.467</v>
      </c>
      <c r="L73" s="51">
        <f>SUM(L69:L72)</f>
        <v>-118.912</v>
      </c>
      <c r="M73" s="51">
        <f>SUM(M69:M72)</f>
        <v>-214.189</v>
      </c>
    </row>
    <row r="74" spans="1:13" ht="16.5" customHeight="1">
      <c r="A74" s="201" t="s">
        <v>43</v>
      </c>
      <c r="B74" s="201"/>
      <c r="C74" s="9"/>
      <c r="D74" s="9"/>
      <c r="E74" s="75">
        <f>SUM(E73+E68)</f>
        <v>-169.40200000000002</v>
      </c>
      <c r="F74" s="110">
        <f>F73+F68</f>
        <v>42.69600000000003</v>
      </c>
      <c r="G74" s="77">
        <f>SUM(G73+G68)</f>
        <v>-414.19599999999997</v>
      </c>
      <c r="H74" s="142">
        <f>SUM(H73+H68)</f>
        <v>-150.611</v>
      </c>
      <c r="I74" s="75">
        <f>SUM(I73+I68)</f>
        <v>-16.616000000000007</v>
      </c>
      <c r="J74" s="110" t="s">
        <v>58</v>
      </c>
      <c r="K74" s="110">
        <f>SUM(K73+K68)</f>
        <v>46.78700000000002</v>
      </c>
      <c r="L74" s="52">
        <f>SUM(L73+L68)</f>
        <v>-108.55900000000003</v>
      </c>
      <c r="M74" s="52">
        <f>SUM(M73+M68)</f>
        <v>-155.859</v>
      </c>
    </row>
    <row r="75" spans="1:13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  <c r="M75" s="47"/>
    </row>
    <row r="76" spans="1:13" ht="12.75" customHeight="1">
      <c r="A76" s="66"/>
      <c r="B76" s="55"/>
      <c r="C76" s="57"/>
      <c r="D76" s="57"/>
      <c r="E76" s="58">
        <f>E$3</f>
        <v>2012</v>
      </c>
      <c r="F76" s="58">
        <f aca="true" t="shared" si="9" ref="F76:M76">F$3</f>
        <v>2011</v>
      </c>
      <c r="G76" s="58">
        <f>G$3</f>
        <v>2012</v>
      </c>
      <c r="H76" s="58">
        <f>H$3</f>
        <v>2011</v>
      </c>
      <c r="I76" s="58">
        <f t="shared" si="9"/>
        <v>2011</v>
      </c>
      <c r="J76" s="58">
        <f t="shared" si="9"/>
        <v>2010</v>
      </c>
      <c r="K76" s="58">
        <f t="shared" si="9"/>
        <v>2010</v>
      </c>
      <c r="L76" s="58">
        <f t="shared" si="9"/>
        <v>2009</v>
      </c>
      <c r="M76" s="58">
        <f t="shared" si="9"/>
        <v>2008</v>
      </c>
    </row>
    <row r="77" spans="1:13" ht="12.75" customHeight="1">
      <c r="A77" s="59"/>
      <c r="B77" s="59"/>
      <c r="C77" s="57"/>
      <c r="D77" s="57"/>
      <c r="E77" s="58" t="str">
        <f>E$4</f>
        <v>Q2</v>
      </c>
      <c r="F77" s="58" t="str">
        <f>F$4</f>
        <v>Q2</v>
      </c>
      <c r="G77" s="58" t="str">
        <f>G$4</f>
        <v>Q1-2</v>
      </c>
      <c r="H77" s="58" t="str">
        <f>H$4</f>
        <v>Q1-2</v>
      </c>
      <c r="I77" s="58">
        <f>IF(I$4="","",I$4)</f>
      </c>
      <c r="J77" s="58"/>
      <c r="K77" s="58"/>
      <c r="L77" s="58"/>
      <c r="M77" s="58"/>
    </row>
    <row r="78" spans="1:13" s="17" customFormat="1" ht="15" customHeight="1">
      <c r="A78" s="66" t="s">
        <v>56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/>
      <c r="M78" s="62"/>
    </row>
    <row r="79" ht="1.5" customHeight="1"/>
    <row r="80" spans="1:13" ht="15" customHeight="1">
      <c r="A80" s="198" t="s">
        <v>44</v>
      </c>
      <c r="B80" s="198"/>
      <c r="C80" s="6"/>
      <c r="D80" s="6"/>
      <c r="E80" s="67">
        <f>IF(E7=0,"-",IF(E14=0,"-",(E14/E7))*100)</f>
        <v>-8.238305238070362</v>
      </c>
      <c r="F80" s="53">
        <f>IF(F14=0,"-",IF(F7=0,"-",F14/F7))*100</f>
        <v>8.452322749557942</v>
      </c>
      <c r="G80" s="67">
        <f>IF(G7=0,"",IF(G14=0,"",(G14/G7))*100)</f>
        <v>-9.825916467734142</v>
      </c>
      <c r="H80" s="109">
        <f>IF(H7=0,"",IF(H14=0,"",(H14/H7))*100)</f>
        <v>4.267987190744284</v>
      </c>
      <c r="I80" s="106">
        <f>IF(I14=0,"-",IF(I7=0,"-",I14/I7))*100</f>
        <v>7.042089732314838</v>
      </c>
      <c r="J80" s="53">
        <f>IF(J14=0,"-",IF(J7=0,"-",J14/J7)*100)</f>
        <v>8.026817340572855</v>
      </c>
      <c r="K80" s="162">
        <f>IF(K14=0,"-",IF(K7=0,"-",K14/K7)*100)</f>
        <v>8.026817340572855</v>
      </c>
      <c r="L80" s="53">
        <f>IF(L14=0,"-",IF(L7=0,"-",L14/L7)*100)</f>
        <v>10.810595106819676</v>
      </c>
      <c r="M80" s="53">
        <f>IF(M14=0,"-",IF(M7=0,"-",M14/M7)*100)</f>
        <v>10.9573446390274</v>
      </c>
    </row>
    <row r="81" spans="1:14" ht="15" customHeight="1">
      <c r="A81" s="198" t="s">
        <v>45</v>
      </c>
      <c r="B81" s="198"/>
      <c r="C81" s="6"/>
      <c r="D81" s="6"/>
      <c r="E81" s="67">
        <f aca="true" t="shared" si="10" ref="E81:M81">IF(E20=0,"-",IF(E7=0,"-",E20/E7)*100)</f>
        <v>-10.66684932936692</v>
      </c>
      <c r="F81" s="53">
        <f t="shared" si="10"/>
        <v>3.744682600967769</v>
      </c>
      <c r="G81" s="67">
        <f>IF(G20=0,"-",IF(G7=0,"-",G20/G7)*100)</f>
        <v>-13.598657790075528</v>
      </c>
      <c r="H81" s="109">
        <f t="shared" si="10"/>
        <v>0.2547647332265949</v>
      </c>
      <c r="I81" s="67">
        <f>IF(I20=0,"-",IF(I7=0,"-",I20/I7)*100)</f>
        <v>3.7438130055892014</v>
      </c>
      <c r="J81" s="53">
        <f>IF(J20=0,"-",IF(J7=0,"-",J20/J7)*100)</f>
        <v>5.975989410337161</v>
      </c>
      <c r="K81" s="109">
        <f>IF(K20=0,"-",IF(K7=0,"-",K20/K7)*100)</f>
        <v>6.929978305899064</v>
      </c>
      <c r="L81" s="53">
        <f t="shared" si="10"/>
        <v>9.037006787881051</v>
      </c>
      <c r="M81" s="53">
        <f t="shared" si="10"/>
        <v>8.644684334742458</v>
      </c>
      <c r="N81" s="13"/>
    </row>
    <row r="82" spans="1:14" ht="15" customHeight="1">
      <c r="A82" s="198" t="s">
        <v>46</v>
      </c>
      <c r="B82" s="198"/>
      <c r="C82" s="7"/>
      <c r="D82" s="7"/>
      <c r="E82" s="67" t="s">
        <v>58</v>
      </c>
      <c r="F82" s="54" t="s">
        <v>58</v>
      </c>
      <c r="G82" s="67" t="s">
        <v>58</v>
      </c>
      <c r="H82" s="109" t="s">
        <v>58</v>
      </c>
      <c r="I82" s="67" t="s">
        <v>58</v>
      </c>
      <c r="J82" s="54" t="str">
        <f>IF((J47=0),"-",(J24/((J47+K47)/2)*100))</f>
        <v>-</v>
      </c>
      <c r="K82" s="109">
        <f>IF((K47=0),"-",(K24/((K47+L47)/2)*100))</f>
        <v>6.896189650275655</v>
      </c>
      <c r="L82" s="54">
        <f>IF((L47=0),"-",(L24/((L47+M47)/2)*100))</f>
        <v>9.282089262630883</v>
      </c>
      <c r="M82" s="54">
        <v>9.7</v>
      </c>
      <c r="N82" s="13"/>
    </row>
    <row r="83" spans="1:14" ht="15" customHeight="1">
      <c r="A83" s="198" t="s">
        <v>47</v>
      </c>
      <c r="B83" s="198"/>
      <c r="C83" s="7"/>
      <c r="D83" s="7"/>
      <c r="E83" s="67" t="s">
        <v>58</v>
      </c>
      <c r="F83" s="54" t="s">
        <v>58</v>
      </c>
      <c r="G83" s="67" t="s">
        <v>58</v>
      </c>
      <c r="H83" s="109" t="s">
        <v>58</v>
      </c>
      <c r="I83" s="67" t="s">
        <v>58</v>
      </c>
      <c r="J83" s="54" t="str">
        <f>IF((J47=0),"-",((J17+J18)/((J47+J48+J49+J51+K47+K48+K49+K51)/2)*100))</f>
        <v>-</v>
      </c>
      <c r="K83" s="109">
        <f>IF((K47=0),"-",((K17+K18)/((K47+K48+K49+K51+L47+L48+L49+L51)/2)*100))</f>
        <v>13.068578255214765</v>
      </c>
      <c r="L83" s="54">
        <f>IF((L47=0),"-",((L17+L18)/((L47+L48+L49+L51+M47+M48+M49+M51)/2)*100))</f>
        <v>17.037698717963444</v>
      </c>
      <c r="M83" s="54">
        <v>14.5</v>
      </c>
      <c r="N83" s="13"/>
    </row>
    <row r="84" spans="1:14" ht="15" customHeight="1">
      <c r="A84" s="198" t="s">
        <v>48</v>
      </c>
      <c r="B84" s="198"/>
      <c r="C84" s="6"/>
      <c r="D84" s="6"/>
      <c r="E84" s="71" t="s">
        <v>58</v>
      </c>
      <c r="F84" s="100" t="s">
        <v>58</v>
      </c>
      <c r="G84" s="71">
        <f aca="true" t="shared" si="11" ref="G84:M84">IF(G47=0,"-",((G47+G48)/G55*100))</f>
        <v>17.303899976016066</v>
      </c>
      <c r="H84" s="111">
        <f t="shared" si="11"/>
        <v>25.02217680761062</v>
      </c>
      <c r="I84" s="71">
        <f t="shared" si="11"/>
        <v>18.67043703575045</v>
      </c>
      <c r="J84" s="100" t="str">
        <f t="shared" si="11"/>
        <v>-</v>
      </c>
      <c r="K84" s="111">
        <f t="shared" si="11"/>
        <v>34.64111352426606</v>
      </c>
      <c r="L84" s="100">
        <f t="shared" si="11"/>
        <v>31.381470245407208</v>
      </c>
      <c r="M84" s="100">
        <f t="shared" si="11"/>
        <v>28.038170592673445</v>
      </c>
      <c r="N84" s="13"/>
    </row>
    <row r="85" spans="1:14" ht="15" customHeight="1">
      <c r="A85" s="198" t="s">
        <v>49</v>
      </c>
      <c r="B85" s="198"/>
      <c r="C85" s="6"/>
      <c r="D85" s="6"/>
      <c r="E85" s="68" t="s">
        <v>58</v>
      </c>
      <c r="F85" s="1" t="s">
        <v>58</v>
      </c>
      <c r="G85" s="68">
        <f aca="true" t="shared" si="12" ref="G85:M85">IF((G51+G49-G43-G41-G37)=0,"-",(G51+G49-G43-G41-G37))</f>
        <v>564.2880000000001</v>
      </c>
      <c r="H85" s="112">
        <f t="shared" si="12"/>
        <v>105.50099999999998</v>
      </c>
      <c r="I85" s="68">
        <f t="shared" si="12"/>
        <v>14.264999999999986</v>
      </c>
      <c r="J85" s="1" t="str">
        <f t="shared" si="12"/>
        <v>-</v>
      </c>
      <c r="K85" s="112">
        <f t="shared" si="12"/>
        <v>-256.35800000000006</v>
      </c>
      <c r="L85" s="1">
        <f t="shared" si="12"/>
        <v>-162.53300000000002</v>
      </c>
      <c r="M85" s="1">
        <f t="shared" si="12"/>
        <v>-70.55400000000003</v>
      </c>
      <c r="N85" s="13"/>
    </row>
    <row r="86" spans="1:13" ht="15" customHeight="1">
      <c r="A86" s="198" t="s">
        <v>50</v>
      </c>
      <c r="B86" s="198"/>
      <c r="C86" s="3"/>
      <c r="D86" s="3"/>
      <c r="E86" s="69" t="s">
        <v>58</v>
      </c>
      <c r="F86" s="2" t="s">
        <v>58</v>
      </c>
      <c r="G86" s="69">
        <f aca="true" t="shared" si="13" ref="G86:M86">IF((G47=0),"-",((G51+G49)/(G47+G48)))</f>
        <v>1.277985256315891</v>
      </c>
      <c r="H86" s="113">
        <f t="shared" si="13"/>
        <v>0.6870019098841409</v>
      </c>
      <c r="I86" s="69">
        <f t="shared" si="13"/>
        <v>0.7793729893624354</v>
      </c>
      <c r="J86" s="2" t="str">
        <f t="shared" si="13"/>
        <v>-</v>
      </c>
      <c r="K86" s="113">
        <f t="shared" si="13"/>
        <v>0.19474385602903307</v>
      </c>
      <c r="L86" s="2">
        <f t="shared" si="13"/>
        <v>0.27642842760720004</v>
      </c>
      <c r="M86" s="2">
        <f t="shared" si="13"/>
        <v>0.5657692411814071</v>
      </c>
    </row>
    <row r="87" spans="1:13" ht="15" customHeight="1">
      <c r="A87" s="200" t="s">
        <v>51</v>
      </c>
      <c r="B87" s="200"/>
      <c r="C87" s="22"/>
      <c r="D87" s="22"/>
      <c r="E87" s="70" t="s">
        <v>58</v>
      </c>
      <c r="F87" s="18" t="s">
        <v>58</v>
      </c>
      <c r="G87" s="70" t="s">
        <v>58</v>
      </c>
      <c r="H87" s="163" t="s">
        <v>58</v>
      </c>
      <c r="I87" s="70">
        <v>469</v>
      </c>
      <c r="J87" s="18">
        <v>452</v>
      </c>
      <c r="K87" s="163">
        <v>452</v>
      </c>
      <c r="L87" s="18">
        <v>463</v>
      </c>
      <c r="M87" s="18">
        <v>461</v>
      </c>
    </row>
    <row r="88" spans="1:13" ht="15" customHeight="1">
      <c r="A88" s="5" t="s">
        <v>109</v>
      </c>
      <c r="B88" s="5"/>
      <c r="C88" s="5"/>
      <c r="D88" s="5"/>
      <c r="E88" s="5"/>
      <c r="F88" s="5"/>
      <c r="G88" s="131"/>
      <c r="H88" s="131"/>
      <c r="I88" s="5"/>
      <c r="J88" s="5"/>
      <c r="K88" s="5"/>
      <c r="L88" s="5"/>
      <c r="M88" s="5"/>
    </row>
    <row r="89" spans="1:13" ht="15" customHeight="1">
      <c r="A89" s="5"/>
      <c r="B89" s="5"/>
      <c r="C89" s="5"/>
      <c r="D89" s="5"/>
      <c r="E89" s="5"/>
      <c r="F89" s="5"/>
      <c r="G89" s="132"/>
      <c r="H89" s="132"/>
      <c r="I89" s="5"/>
      <c r="J89" s="5"/>
      <c r="K89" s="5"/>
      <c r="L89" s="5"/>
      <c r="M89" s="5"/>
    </row>
    <row r="90" spans="1:13" ht="14.25" customHeight="1">
      <c r="A90" s="5"/>
      <c r="B90" s="5"/>
      <c r="C90" s="5"/>
      <c r="D90" s="5"/>
      <c r="E90" s="5"/>
      <c r="F90" s="5"/>
      <c r="G90" s="132"/>
      <c r="H90" s="132"/>
      <c r="I90" s="5"/>
      <c r="J90" s="5"/>
      <c r="K90" s="5"/>
      <c r="L90" s="5"/>
      <c r="M90" s="5"/>
    </row>
    <row r="91" spans="1:13" ht="15">
      <c r="A91" s="5"/>
      <c r="B91" s="5"/>
      <c r="C91" s="5"/>
      <c r="D91" s="5"/>
      <c r="E91" s="5"/>
      <c r="F91" s="5"/>
      <c r="G91" s="45"/>
      <c r="H91" s="45"/>
      <c r="I91" s="5"/>
      <c r="J91" s="5"/>
      <c r="K91" s="5"/>
      <c r="L91" s="5"/>
      <c r="M91" s="5"/>
    </row>
    <row r="92" spans="1:13" ht="15">
      <c r="A92" s="5"/>
      <c r="B92" s="5"/>
      <c r="C92" s="5"/>
      <c r="D92" s="5"/>
      <c r="E92" s="5"/>
      <c r="F92" s="5"/>
      <c r="G92" s="45"/>
      <c r="H92" s="45"/>
      <c r="I92" s="5"/>
      <c r="J92" s="5"/>
      <c r="K92" s="5"/>
      <c r="L92" s="5"/>
      <c r="M92" s="5"/>
    </row>
    <row r="93" spans="1:13" ht="15" customHeight="1">
      <c r="A93" s="5"/>
      <c r="B93" s="5"/>
      <c r="C93" s="5"/>
      <c r="D93" s="5"/>
      <c r="E93" s="5"/>
      <c r="F93" s="5"/>
      <c r="G93" s="45"/>
      <c r="H93" s="45"/>
      <c r="I93" s="5"/>
      <c r="J93" s="5"/>
      <c r="K93" s="5"/>
      <c r="L93" s="5"/>
      <c r="M93" s="5"/>
    </row>
    <row r="94" spans="1:13" ht="15">
      <c r="A94" s="5"/>
      <c r="B94" s="5"/>
      <c r="C94" s="5"/>
      <c r="D94" s="5"/>
      <c r="E94" s="5"/>
      <c r="F94" s="5"/>
      <c r="G94" s="45"/>
      <c r="H94" s="45"/>
      <c r="I94" s="5"/>
      <c r="J94" s="5"/>
      <c r="K94" s="5"/>
      <c r="L94" s="5"/>
      <c r="M94" s="5"/>
    </row>
    <row r="95" spans="1:13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  <c r="M95" s="21"/>
    </row>
    <row r="96" spans="1:13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  <c r="M96" s="21"/>
    </row>
    <row r="97" spans="1:13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  <c r="M97" s="21"/>
    </row>
    <row r="98" spans="1:13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  <c r="M98" s="21"/>
    </row>
    <row r="99" spans="1:13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  <c r="M99" s="21"/>
    </row>
    <row r="100" spans="1:13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  <c r="M100" s="21"/>
    </row>
    <row r="101" spans="1:13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  <c r="M101" s="21"/>
    </row>
    <row r="102" spans="1:13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  <c r="M102" s="21"/>
    </row>
  </sheetData>
  <sheetProtection/>
  <mergeCells count="21">
    <mergeCell ref="A86:B86"/>
    <mergeCell ref="A87:B87"/>
    <mergeCell ref="A83:B83"/>
    <mergeCell ref="A81:B81"/>
    <mergeCell ref="A74:B74"/>
    <mergeCell ref="A80:B80"/>
    <mergeCell ref="A82:B82"/>
    <mergeCell ref="A84:B84"/>
    <mergeCell ref="A85:B85"/>
    <mergeCell ref="A1:M1"/>
    <mergeCell ref="A61:B61"/>
    <mergeCell ref="A62:B62"/>
    <mergeCell ref="A63:B63"/>
    <mergeCell ref="A64:B64"/>
    <mergeCell ref="A67:B67"/>
    <mergeCell ref="A72:B72"/>
    <mergeCell ref="A68:B68"/>
    <mergeCell ref="A69:B69"/>
    <mergeCell ref="A65:B65"/>
    <mergeCell ref="A70:B70"/>
    <mergeCell ref="A71:B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3" width="9.7109375" style="0" customWidth="1"/>
  </cols>
  <sheetData>
    <row r="1" spans="1:13" ht="18" customHeight="1">
      <c r="A1" s="199" t="s">
        <v>93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ht="15" customHeight="1">
      <c r="A2" s="30" t="s">
        <v>0</v>
      </c>
      <c r="B2" s="12"/>
      <c r="C2" s="12"/>
      <c r="D2" s="12"/>
      <c r="E2" s="13"/>
      <c r="F2" s="13"/>
      <c r="G2" s="44"/>
      <c r="H2" s="44"/>
      <c r="I2" s="13"/>
      <c r="J2" s="13"/>
      <c r="K2" s="13"/>
      <c r="L2" s="14"/>
      <c r="M2" s="14"/>
    </row>
    <row r="3" spans="1:13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2010</v>
      </c>
      <c r="L3" s="58">
        <v>2009</v>
      </c>
      <c r="M3" s="58">
        <v>2008</v>
      </c>
    </row>
    <row r="4" spans="1:13" ht="12.75" customHeight="1">
      <c r="A4" s="59"/>
      <c r="B4" s="59"/>
      <c r="C4" s="60"/>
      <c r="D4" s="57"/>
      <c r="E4" s="58" t="s">
        <v>119</v>
      </c>
      <c r="F4" s="58" t="s">
        <v>119</v>
      </c>
      <c r="G4" s="58" t="s">
        <v>120</v>
      </c>
      <c r="H4" s="58" t="s">
        <v>120</v>
      </c>
      <c r="I4" s="58"/>
      <c r="J4" s="58"/>
      <c r="K4" s="58"/>
      <c r="L4" s="58"/>
      <c r="M4" s="58"/>
    </row>
    <row r="5" spans="1:13" s="16" customFormat="1" ht="12.75" customHeight="1">
      <c r="A5" s="56" t="s">
        <v>1</v>
      </c>
      <c r="B5" s="63"/>
      <c r="C5" s="60"/>
      <c r="D5" s="60" t="s">
        <v>57</v>
      </c>
      <c r="E5" s="62"/>
      <c r="F5" s="62" t="s">
        <v>55</v>
      </c>
      <c r="G5" s="62"/>
      <c r="H5" s="62" t="s">
        <v>55</v>
      </c>
      <c r="I5" s="62" t="s">
        <v>55</v>
      </c>
      <c r="J5" s="62" t="s">
        <v>55</v>
      </c>
      <c r="K5" s="62"/>
      <c r="L5" s="62"/>
      <c r="M5" s="62"/>
    </row>
    <row r="6" ht="1.5" customHeight="1"/>
    <row r="7" spans="1:13" ht="15" customHeight="1">
      <c r="A7" s="28" t="s">
        <v>2</v>
      </c>
      <c r="B7" s="6"/>
      <c r="C7" s="6"/>
      <c r="D7" s="6"/>
      <c r="E7" s="75">
        <v>58.811</v>
      </c>
      <c r="F7" s="52">
        <v>53.576</v>
      </c>
      <c r="G7" s="75">
        <v>107.819</v>
      </c>
      <c r="H7" s="110">
        <v>100.012</v>
      </c>
      <c r="I7" s="75">
        <v>232.118</v>
      </c>
      <c r="J7" s="110">
        <v>226.792</v>
      </c>
      <c r="K7" s="52">
        <v>141.891</v>
      </c>
      <c r="L7" s="52">
        <v>136.66500000000002</v>
      </c>
      <c r="M7" s="52">
        <v>109.001</v>
      </c>
    </row>
    <row r="8" spans="1:13" ht="15" customHeight="1">
      <c r="A8" s="28" t="s">
        <v>3</v>
      </c>
      <c r="B8" s="3"/>
      <c r="C8" s="3"/>
      <c r="D8" s="3"/>
      <c r="E8" s="74">
        <v>-54.400999999999996</v>
      </c>
      <c r="F8" s="47">
        <v>-53.23199999999999</v>
      </c>
      <c r="G8" s="74">
        <v>-104.82100000000001</v>
      </c>
      <c r="H8" s="153">
        <v>-102.835</v>
      </c>
      <c r="I8" s="74">
        <v>-223.649</v>
      </c>
      <c r="J8" s="153">
        <v>-208.141</v>
      </c>
      <c r="K8" s="47">
        <v>-125.268</v>
      </c>
      <c r="L8" s="47">
        <v>-119.71600000000001</v>
      </c>
      <c r="M8" s="47">
        <v>-105.56400000000001</v>
      </c>
    </row>
    <row r="9" spans="1:13" ht="15" customHeight="1">
      <c r="A9" s="28" t="s">
        <v>4</v>
      </c>
      <c r="B9" s="3"/>
      <c r="C9" s="3"/>
      <c r="D9" s="3"/>
      <c r="E9" s="74">
        <v>3.213</v>
      </c>
      <c r="F9" s="47">
        <v>1.4380000000000006</v>
      </c>
      <c r="G9" s="74">
        <v>5.437</v>
      </c>
      <c r="H9" s="153">
        <v>9.487</v>
      </c>
      <c r="I9" s="74">
        <v>13.142</v>
      </c>
      <c r="J9" s="153">
        <v>4.806</v>
      </c>
      <c r="K9" s="47"/>
      <c r="L9" s="47"/>
      <c r="M9" s="47"/>
    </row>
    <row r="10" spans="1:13" ht="15" customHeight="1">
      <c r="A10" s="28" t="s">
        <v>5</v>
      </c>
      <c r="B10" s="3"/>
      <c r="C10" s="3"/>
      <c r="D10" s="3"/>
      <c r="E10" s="74"/>
      <c r="F10" s="47"/>
      <c r="G10" s="74"/>
      <c r="H10" s="153"/>
      <c r="I10" s="74"/>
      <c r="J10" s="153"/>
      <c r="K10" s="47"/>
      <c r="L10" s="47"/>
      <c r="M10" s="47"/>
    </row>
    <row r="11" spans="1:13" ht="15" customHeight="1">
      <c r="A11" s="29" t="s">
        <v>6</v>
      </c>
      <c r="B11" s="22"/>
      <c r="C11" s="22"/>
      <c r="D11" s="22"/>
      <c r="E11" s="73"/>
      <c r="F11" s="49"/>
      <c r="G11" s="73"/>
      <c r="H11" s="152"/>
      <c r="I11" s="73"/>
      <c r="J11" s="152"/>
      <c r="K11" s="49"/>
      <c r="L11" s="49"/>
      <c r="M11" s="49"/>
    </row>
    <row r="12" spans="1:13" ht="15" customHeight="1">
      <c r="A12" s="10" t="s">
        <v>7</v>
      </c>
      <c r="B12" s="10"/>
      <c r="C12" s="10"/>
      <c r="D12" s="10"/>
      <c r="E12" s="75">
        <f>SUM(E7:E11)</f>
        <v>7.623000000000004</v>
      </c>
      <c r="F12" s="52">
        <f aca="true" t="shared" si="0" ref="F12:M12">SUM(F7:F11)</f>
        <v>1.782000000000009</v>
      </c>
      <c r="G12" s="75">
        <f>SUM(G7:G11)</f>
        <v>8.434999999999992</v>
      </c>
      <c r="H12" s="110">
        <f>SUM(H7:H11)</f>
        <v>6.664000000000007</v>
      </c>
      <c r="I12" s="75">
        <f t="shared" si="0"/>
        <v>21.610999999999994</v>
      </c>
      <c r="J12" s="110">
        <f>SUM(J7:J11)</f>
        <v>23.45700000000001</v>
      </c>
      <c r="K12" s="52">
        <f>SUM(K7:K11)</f>
        <v>16.62299999999999</v>
      </c>
      <c r="L12" s="52">
        <f t="shared" si="0"/>
        <v>16.949000000000012</v>
      </c>
      <c r="M12" s="52">
        <f t="shared" si="0"/>
        <v>3.4369999999999976</v>
      </c>
    </row>
    <row r="13" spans="1:13" ht="15" customHeight="1">
      <c r="A13" s="29" t="s">
        <v>73</v>
      </c>
      <c r="B13" s="22"/>
      <c r="C13" s="22"/>
      <c r="D13" s="22"/>
      <c r="E13" s="73">
        <v>-2.0220000000000002</v>
      </c>
      <c r="F13" s="49">
        <v>-1.82</v>
      </c>
      <c r="G13" s="73">
        <v>-3.672</v>
      </c>
      <c r="H13" s="152">
        <v>-3.518</v>
      </c>
      <c r="I13" s="73">
        <v>-6.804</v>
      </c>
      <c r="J13" s="152">
        <v>-6.595</v>
      </c>
      <c r="K13" s="49">
        <v>-4.781</v>
      </c>
      <c r="L13" s="49">
        <v>-4.687</v>
      </c>
      <c r="M13" s="49">
        <v>-3.41</v>
      </c>
    </row>
    <row r="14" spans="1:13" ht="15" customHeight="1">
      <c r="A14" s="10" t="s">
        <v>8</v>
      </c>
      <c r="B14" s="10"/>
      <c r="C14" s="10"/>
      <c r="D14" s="10"/>
      <c r="E14" s="75">
        <f>SUM(E12:E13)</f>
        <v>5.6010000000000035</v>
      </c>
      <c r="F14" s="52">
        <f aca="true" t="shared" si="1" ref="F14:M14">SUM(F12:F13)</f>
        <v>-0.03799999999999115</v>
      </c>
      <c r="G14" s="75">
        <f>SUM(G12:G13)</f>
        <v>4.762999999999991</v>
      </c>
      <c r="H14" s="110">
        <f>SUM(H12:H13)</f>
        <v>3.146000000000007</v>
      </c>
      <c r="I14" s="75">
        <f t="shared" si="1"/>
        <v>14.806999999999993</v>
      </c>
      <c r="J14" s="110">
        <f>SUM(J12:J13)</f>
        <v>16.862000000000013</v>
      </c>
      <c r="K14" s="52">
        <f>SUM(K12:K13)</f>
        <v>11.841999999999992</v>
      </c>
      <c r="L14" s="52">
        <f t="shared" si="1"/>
        <v>12.262000000000011</v>
      </c>
      <c r="M14" s="52">
        <f t="shared" si="1"/>
        <v>0.02699999999999747</v>
      </c>
    </row>
    <row r="15" spans="1:13" ht="15" customHeight="1">
      <c r="A15" s="28" t="s">
        <v>9</v>
      </c>
      <c r="B15" s="4"/>
      <c r="C15" s="4"/>
      <c r="D15" s="4"/>
      <c r="E15" s="74">
        <v>-0.194</v>
      </c>
      <c r="F15" s="47">
        <v>-0.198</v>
      </c>
      <c r="G15" s="74">
        <v>-0.392</v>
      </c>
      <c r="H15" s="153">
        <v>-0.396</v>
      </c>
      <c r="I15" s="74">
        <v>-0.726</v>
      </c>
      <c r="J15" s="153">
        <v>-0.655</v>
      </c>
      <c r="K15" s="47">
        <v>-0.243</v>
      </c>
      <c r="L15" s="47"/>
      <c r="M15" s="47"/>
    </row>
    <row r="16" spans="1:13" ht="15" customHeight="1">
      <c r="A16" s="29" t="s">
        <v>10</v>
      </c>
      <c r="B16" s="22"/>
      <c r="C16" s="22"/>
      <c r="D16" s="22"/>
      <c r="E16" s="73"/>
      <c r="F16" s="49"/>
      <c r="G16" s="73"/>
      <c r="H16" s="152"/>
      <c r="I16" s="73"/>
      <c r="J16" s="152"/>
      <c r="K16" s="49"/>
      <c r="L16" s="49"/>
      <c r="M16" s="49"/>
    </row>
    <row r="17" spans="1:13" ht="15" customHeight="1">
      <c r="A17" s="10" t="s">
        <v>11</v>
      </c>
      <c r="B17" s="10"/>
      <c r="C17" s="10"/>
      <c r="D17" s="10"/>
      <c r="E17" s="75">
        <f>SUM(E14:E16)</f>
        <v>5.407000000000004</v>
      </c>
      <c r="F17" s="52">
        <f aca="true" t="shared" si="2" ref="F17:M17">SUM(F14:F16)</f>
        <v>-0.23599999999999116</v>
      </c>
      <c r="G17" s="75">
        <f>SUM(G14:G16)</f>
        <v>4.370999999999991</v>
      </c>
      <c r="H17" s="110">
        <f>SUM(H14:H16)</f>
        <v>2.750000000000007</v>
      </c>
      <c r="I17" s="75">
        <f t="shared" si="2"/>
        <v>14.080999999999992</v>
      </c>
      <c r="J17" s="110">
        <f>SUM(J14:J16)</f>
        <v>16.20700000000001</v>
      </c>
      <c r="K17" s="52">
        <f>SUM(K14:K16)</f>
        <v>11.598999999999991</v>
      </c>
      <c r="L17" s="52">
        <f t="shared" si="2"/>
        <v>12.262000000000011</v>
      </c>
      <c r="M17" s="52">
        <f t="shared" si="2"/>
        <v>0.02699999999999747</v>
      </c>
    </row>
    <row r="18" spans="1:13" ht="15" customHeight="1">
      <c r="A18" s="28" t="s">
        <v>12</v>
      </c>
      <c r="B18" s="3"/>
      <c r="C18" s="3"/>
      <c r="D18" s="3"/>
      <c r="E18" s="74">
        <v>-0.0069999999999998085</v>
      </c>
      <c r="F18" s="47">
        <v>0.242</v>
      </c>
      <c r="G18" s="74">
        <v>1.746</v>
      </c>
      <c r="H18" s="153">
        <v>0.445</v>
      </c>
      <c r="I18" s="74">
        <v>0.457</v>
      </c>
      <c r="J18" s="153">
        <v>-0.005999999999999998</v>
      </c>
      <c r="K18" s="47">
        <v>1.426</v>
      </c>
      <c r="L18" s="47">
        <v>0.368</v>
      </c>
      <c r="M18" s="47">
        <v>7.065</v>
      </c>
    </row>
    <row r="19" spans="1:13" ht="15" customHeight="1">
      <c r="A19" s="29" t="s">
        <v>13</v>
      </c>
      <c r="B19" s="22"/>
      <c r="C19" s="22"/>
      <c r="D19" s="22"/>
      <c r="E19" s="73">
        <v>-3.163</v>
      </c>
      <c r="F19" s="49">
        <v>-3.2920000000000007</v>
      </c>
      <c r="G19" s="73">
        <v>-5.5</v>
      </c>
      <c r="H19" s="152">
        <v>-7.042000000000001</v>
      </c>
      <c r="I19" s="73">
        <v>-14.542</v>
      </c>
      <c r="J19" s="152">
        <v>-14.596</v>
      </c>
      <c r="K19" s="49">
        <v>-6.115</v>
      </c>
      <c r="L19" s="49">
        <v>-1.197</v>
      </c>
      <c r="M19" s="49">
        <v>-1.887</v>
      </c>
    </row>
    <row r="20" spans="1:13" ht="15" customHeight="1">
      <c r="A20" s="10" t="s">
        <v>14</v>
      </c>
      <c r="B20" s="10"/>
      <c r="C20" s="10"/>
      <c r="D20" s="10"/>
      <c r="E20" s="75">
        <f>SUM(E17:E19)</f>
        <v>2.237000000000004</v>
      </c>
      <c r="F20" s="52">
        <f aca="true" t="shared" si="3" ref="F20:M20">SUM(F17:F19)</f>
        <v>-3.285999999999992</v>
      </c>
      <c r="G20" s="75">
        <f>SUM(G17:G19)</f>
        <v>0.6169999999999902</v>
      </c>
      <c r="H20" s="110">
        <f>SUM(H17:H19)</f>
        <v>-3.8469999999999938</v>
      </c>
      <c r="I20" s="75">
        <f t="shared" si="3"/>
        <v>-0.004000000000006665</v>
      </c>
      <c r="J20" s="110">
        <f>SUM(J17:J19)</f>
        <v>1.605000000000011</v>
      </c>
      <c r="K20" s="52">
        <f>SUM(K17:K19)</f>
        <v>6.909999999999991</v>
      </c>
      <c r="L20" s="52">
        <f t="shared" si="3"/>
        <v>11.43300000000001</v>
      </c>
      <c r="M20" s="52">
        <f t="shared" si="3"/>
        <v>5.204999999999998</v>
      </c>
    </row>
    <row r="21" spans="1:13" ht="15" customHeight="1">
      <c r="A21" s="28" t="s">
        <v>15</v>
      </c>
      <c r="B21" s="3"/>
      <c r="C21" s="3"/>
      <c r="D21" s="3"/>
      <c r="E21" s="74">
        <v>0.23199999999999998</v>
      </c>
      <c r="F21" s="47">
        <v>0.138</v>
      </c>
      <c r="G21" s="74">
        <v>0.244</v>
      </c>
      <c r="H21" s="153">
        <v>0.276</v>
      </c>
      <c r="I21" s="74">
        <v>0.3230000000000004</v>
      </c>
      <c r="J21" s="153">
        <v>24.57</v>
      </c>
      <c r="K21" s="47">
        <v>22.745</v>
      </c>
      <c r="L21" s="47">
        <v>22.048000000000002</v>
      </c>
      <c r="M21" s="47">
        <v>15.038</v>
      </c>
    </row>
    <row r="22" spans="1:13" ht="15" customHeight="1">
      <c r="A22" s="29" t="s">
        <v>16</v>
      </c>
      <c r="B22" s="24"/>
      <c r="C22" s="24"/>
      <c r="D22" s="24"/>
      <c r="E22" s="73"/>
      <c r="F22" s="49">
        <v>-1.266</v>
      </c>
      <c r="G22" s="73"/>
      <c r="H22" s="152">
        <v>-1.909</v>
      </c>
      <c r="I22" s="73">
        <v>-17.379</v>
      </c>
      <c r="J22" s="152">
        <v>6.588</v>
      </c>
      <c r="K22" s="49"/>
      <c r="L22" s="49"/>
      <c r="M22" s="49">
        <v>-33.604</v>
      </c>
    </row>
    <row r="23" spans="1:13" ht="15" customHeight="1">
      <c r="A23" s="32" t="s">
        <v>90</v>
      </c>
      <c r="B23" s="11"/>
      <c r="C23" s="11"/>
      <c r="D23" s="11"/>
      <c r="E23" s="75">
        <f>SUM(E20:E22)</f>
        <v>2.469000000000004</v>
      </c>
      <c r="F23" s="52">
        <f aca="true" t="shared" si="4" ref="F23:M23">SUM(F20:F22)</f>
        <v>-4.413999999999993</v>
      </c>
      <c r="G23" s="75">
        <f>SUM(G20:G22)</f>
        <v>0.8609999999999902</v>
      </c>
      <c r="H23" s="110">
        <f>SUM(H20:H22)</f>
        <v>-5.479999999999993</v>
      </c>
      <c r="I23" s="75">
        <f t="shared" si="4"/>
        <v>-17.06000000000001</v>
      </c>
      <c r="J23" s="110">
        <f>SUM(J20:J22)</f>
        <v>32.76300000000001</v>
      </c>
      <c r="K23" s="52">
        <f>SUM(K20:K22)</f>
        <v>29.654999999999994</v>
      </c>
      <c r="L23" s="52">
        <f t="shared" si="4"/>
        <v>33.48100000000001</v>
      </c>
      <c r="M23" s="52">
        <f t="shared" si="4"/>
        <v>-13.361</v>
      </c>
    </row>
    <row r="24" spans="1:13" ht="15" customHeight="1">
      <c r="A24" s="28" t="s">
        <v>81</v>
      </c>
      <c r="B24" s="3"/>
      <c r="C24" s="3"/>
      <c r="D24" s="3"/>
      <c r="E24" s="74">
        <f aca="true" t="shared" si="5" ref="E24:M24">E23-E25</f>
        <v>2.469000000000004</v>
      </c>
      <c r="F24" s="47">
        <f t="shared" si="5"/>
        <v>-4.372999999999992</v>
      </c>
      <c r="G24" s="74">
        <f t="shared" si="5"/>
        <v>0.8609999999999902</v>
      </c>
      <c r="H24" s="153">
        <f t="shared" si="5"/>
        <v>-5.459999999999994</v>
      </c>
      <c r="I24" s="74">
        <f t="shared" si="5"/>
        <v>-17.06000000000001</v>
      </c>
      <c r="J24" s="153">
        <f t="shared" si="5"/>
        <v>32.76300000000001</v>
      </c>
      <c r="K24" s="47">
        <f>K23-K25</f>
        <v>29.654999999999994</v>
      </c>
      <c r="L24" s="47">
        <f t="shared" si="5"/>
        <v>33.48100000000001</v>
      </c>
      <c r="M24" s="47">
        <f t="shared" si="5"/>
        <v>-13.361</v>
      </c>
    </row>
    <row r="25" spans="1:13" ht="15" customHeight="1">
      <c r="A25" s="28" t="s">
        <v>88</v>
      </c>
      <c r="B25" s="3"/>
      <c r="C25" s="3"/>
      <c r="D25" s="3"/>
      <c r="E25" s="74"/>
      <c r="F25" s="47">
        <v>-0.041</v>
      </c>
      <c r="G25" s="74"/>
      <c r="H25" s="153">
        <v>-0.02</v>
      </c>
      <c r="I25" s="74"/>
      <c r="J25" s="153"/>
      <c r="K25" s="47"/>
      <c r="L25" s="47"/>
      <c r="M25" s="47"/>
    </row>
    <row r="26" spans="1:13" ht="10.5" customHeight="1">
      <c r="A26" s="3"/>
      <c r="B26" s="3"/>
      <c r="C26" s="3"/>
      <c r="D26" s="3"/>
      <c r="E26" s="74"/>
      <c r="F26" s="47"/>
      <c r="G26" s="74"/>
      <c r="H26" s="153"/>
      <c r="I26" s="74"/>
      <c r="J26" s="47"/>
      <c r="K26" s="47"/>
      <c r="L26" s="47"/>
      <c r="M26" s="47"/>
    </row>
    <row r="27" spans="1:13" ht="15" customHeight="1">
      <c r="A27" s="178" t="s">
        <v>107</v>
      </c>
      <c r="B27" s="179"/>
      <c r="C27" s="179"/>
      <c r="D27" s="179"/>
      <c r="E27" s="180"/>
      <c r="F27" s="181"/>
      <c r="G27" s="180"/>
      <c r="H27" s="182">
        <v>7.523</v>
      </c>
      <c r="I27" s="180">
        <v>-1.212</v>
      </c>
      <c r="J27" s="181"/>
      <c r="K27" s="181"/>
      <c r="L27" s="181"/>
      <c r="M27" s="181"/>
    </row>
    <row r="28" spans="1:13" ht="15" customHeight="1">
      <c r="A28" s="183" t="s">
        <v>108</v>
      </c>
      <c r="B28" s="184"/>
      <c r="C28" s="184"/>
      <c r="D28" s="184"/>
      <c r="E28" s="185">
        <f>E14-E27</f>
        <v>5.6010000000000035</v>
      </c>
      <c r="F28" s="186">
        <f aca="true" t="shared" si="6" ref="F28:L28">F14-F27</f>
        <v>-0.03799999999999115</v>
      </c>
      <c r="G28" s="185">
        <f t="shared" si="6"/>
        <v>4.762999999999991</v>
      </c>
      <c r="H28" s="187">
        <f t="shared" si="6"/>
        <v>-4.376999999999993</v>
      </c>
      <c r="I28" s="185">
        <f t="shared" si="6"/>
        <v>16.018999999999995</v>
      </c>
      <c r="J28" s="186">
        <f t="shared" si="6"/>
        <v>16.862000000000013</v>
      </c>
      <c r="K28" s="186">
        <f t="shared" si="6"/>
        <v>11.841999999999992</v>
      </c>
      <c r="L28" s="186">
        <f t="shared" si="6"/>
        <v>12.262000000000011</v>
      </c>
      <c r="M28" s="186">
        <f>M14-M27</f>
        <v>0.02699999999999747</v>
      </c>
    </row>
    <row r="29" spans="1:13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M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2010</v>
      </c>
      <c r="L30" s="58">
        <f t="shared" si="7"/>
        <v>2009</v>
      </c>
      <c r="M30" s="58">
        <f t="shared" si="7"/>
        <v>2008</v>
      </c>
    </row>
    <row r="31" spans="1:13" ht="12.75" customHeight="1">
      <c r="A31" s="59"/>
      <c r="B31" s="59"/>
      <c r="C31" s="60"/>
      <c r="D31" s="57"/>
      <c r="E31" s="78" t="str">
        <f>E$4</f>
        <v>Q2</v>
      </c>
      <c r="F31" s="78" t="str">
        <f>F$4</f>
        <v>Q2</v>
      </c>
      <c r="G31" s="78" t="str">
        <f>G$4</f>
        <v>Q1-2</v>
      </c>
      <c r="H31" s="78" t="str">
        <f>H$4</f>
        <v>Q1-2</v>
      </c>
      <c r="I31" s="78">
        <f>IF(I$4="","",I$4)</f>
      </c>
      <c r="J31" s="78"/>
      <c r="K31" s="78"/>
      <c r="L31" s="78"/>
      <c r="M31" s="78"/>
    </row>
    <row r="32" spans="1:13" s="17" customFormat="1" ht="15" customHeight="1">
      <c r="A32" s="56" t="s">
        <v>79</v>
      </c>
      <c r="B32" s="65"/>
      <c r="C32" s="60"/>
      <c r="D32" s="60"/>
      <c r="E32" s="79"/>
      <c r="F32" s="79"/>
      <c r="G32" s="79"/>
      <c r="H32" s="79"/>
      <c r="I32" s="79"/>
      <c r="J32" s="79"/>
      <c r="K32" s="79">
        <f>IF(K$5=0,"",K$5)</f>
      </c>
      <c r="L32" s="79">
        <f>IF(L$5=0,"",L$5)</f>
      </c>
      <c r="M32" s="79"/>
    </row>
    <row r="33" spans="5:13" ht="1.5" customHeight="1">
      <c r="E33" s="38"/>
      <c r="F33" s="38"/>
      <c r="G33" s="80"/>
      <c r="H33" s="80"/>
      <c r="I33" s="38"/>
      <c r="J33" s="38"/>
      <c r="K33" s="38"/>
      <c r="L33" s="38"/>
      <c r="M33" s="38"/>
    </row>
    <row r="34" spans="1:13" ht="15" customHeight="1">
      <c r="A34" s="28" t="s">
        <v>17</v>
      </c>
      <c r="B34" s="7"/>
      <c r="C34" s="7"/>
      <c r="D34" s="7"/>
      <c r="E34" s="74"/>
      <c r="F34" s="47"/>
      <c r="G34" s="74">
        <v>303.726</v>
      </c>
      <c r="H34" s="153">
        <v>169.864</v>
      </c>
      <c r="I34" s="74">
        <v>306.677</v>
      </c>
      <c r="J34" s="153"/>
      <c r="K34" s="47">
        <v>99.147</v>
      </c>
      <c r="L34" s="47">
        <v>85.199</v>
      </c>
      <c r="M34" s="47">
        <v>87.857</v>
      </c>
    </row>
    <row r="35" spans="1:13" ht="15" customHeight="1">
      <c r="A35" s="28" t="s">
        <v>18</v>
      </c>
      <c r="B35" s="6"/>
      <c r="C35" s="6"/>
      <c r="D35" s="6"/>
      <c r="E35" s="74"/>
      <c r="F35" s="47"/>
      <c r="G35" s="74">
        <v>92.207</v>
      </c>
      <c r="H35" s="153">
        <v>58.09999999999999</v>
      </c>
      <c r="I35" s="74">
        <v>79.67299999999999</v>
      </c>
      <c r="J35" s="153"/>
      <c r="K35" s="47">
        <v>51.74099999999999</v>
      </c>
      <c r="L35" s="47">
        <v>25.408</v>
      </c>
      <c r="M35" s="47">
        <v>20.160000000000004</v>
      </c>
    </row>
    <row r="36" spans="1:13" ht="15" customHeight="1">
      <c r="A36" s="28" t="s">
        <v>82</v>
      </c>
      <c r="B36" s="6"/>
      <c r="C36" s="6"/>
      <c r="D36" s="6"/>
      <c r="E36" s="74"/>
      <c r="F36" s="47"/>
      <c r="G36" s="74">
        <v>9.087000000000003</v>
      </c>
      <c r="H36" s="153">
        <v>6.582000000000001</v>
      </c>
      <c r="I36" s="74">
        <v>9.282999999999998</v>
      </c>
      <c r="J36" s="153"/>
      <c r="K36" s="47">
        <v>6.682</v>
      </c>
      <c r="L36" s="47">
        <v>5.207</v>
      </c>
      <c r="M36" s="47">
        <v>4.791</v>
      </c>
    </row>
    <row r="37" spans="1:13" ht="15" customHeight="1">
      <c r="A37" s="28" t="s">
        <v>19</v>
      </c>
      <c r="B37" s="6"/>
      <c r="C37" s="6"/>
      <c r="D37" s="6"/>
      <c r="E37" s="74"/>
      <c r="F37" s="47"/>
      <c r="G37" s="74">
        <v>0.316</v>
      </c>
      <c r="H37" s="153">
        <v>15.616</v>
      </c>
      <c r="I37" s="74">
        <v>0.316</v>
      </c>
      <c r="J37" s="153"/>
      <c r="K37" s="47"/>
      <c r="L37" s="47"/>
      <c r="M37" s="47"/>
    </row>
    <row r="38" spans="1:13" ht="15" customHeight="1">
      <c r="A38" s="29" t="s">
        <v>20</v>
      </c>
      <c r="B38" s="22"/>
      <c r="C38" s="22"/>
      <c r="D38" s="22"/>
      <c r="E38" s="73"/>
      <c r="F38" s="49"/>
      <c r="G38" s="73">
        <v>73.806</v>
      </c>
      <c r="H38" s="152">
        <v>59.732</v>
      </c>
      <c r="I38" s="73">
        <v>73.924</v>
      </c>
      <c r="J38" s="152"/>
      <c r="K38" s="49">
        <v>59.7</v>
      </c>
      <c r="L38" s="49">
        <v>37.036</v>
      </c>
      <c r="M38" s="49">
        <v>15</v>
      </c>
    </row>
    <row r="39" spans="1:13" ht="15" customHeight="1">
      <c r="A39" s="30" t="s">
        <v>21</v>
      </c>
      <c r="B39" s="10"/>
      <c r="C39" s="10"/>
      <c r="D39" s="10"/>
      <c r="E39" s="102">
        <v>0</v>
      </c>
      <c r="F39" s="103">
        <v>0</v>
      </c>
      <c r="G39" s="102">
        <f>SUM(G34:G38)</f>
        <v>479.14199999999994</v>
      </c>
      <c r="H39" s="137">
        <f>SUM(H34:H38)</f>
        <v>309.894</v>
      </c>
      <c r="I39" s="75">
        <f>SUM(I34:I38)</f>
        <v>469.87300000000005</v>
      </c>
      <c r="J39" s="110" t="s">
        <v>58</v>
      </c>
      <c r="K39" s="52">
        <f>SUM(K34:K38)</f>
        <v>217.26999999999998</v>
      </c>
      <c r="L39" s="52">
        <f>SUM(L34:L38)</f>
        <v>152.85</v>
      </c>
      <c r="M39" s="52">
        <f>SUM(M34:M38)</f>
        <v>127.80799999999999</v>
      </c>
    </row>
    <row r="40" spans="1:13" ht="15" customHeight="1">
      <c r="A40" s="28" t="s">
        <v>22</v>
      </c>
      <c r="B40" s="3"/>
      <c r="C40" s="3"/>
      <c r="D40" s="3"/>
      <c r="E40" s="74"/>
      <c r="F40" s="47"/>
      <c r="G40" s="74">
        <v>37.139</v>
      </c>
      <c r="H40" s="153">
        <v>22.974</v>
      </c>
      <c r="I40" s="74">
        <v>34.379</v>
      </c>
      <c r="J40" s="153"/>
      <c r="K40" s="47">
        <v>21.074</v>
      </c>
      <c r="L40" s="47">
        <v>16.47</v>
      </c>
      <c r="M40" s="47">
        <v>18.189999999999998</v>
      </c>
    </row>
    <row r="41" spans="1:13" ht="15" customHeight="1">
      <c r="A41" s="28" t="s">
        <v>23</v>
      </c>
      <c r="B41" s="3"/>
      <c r="C41" s="3"/>
      <c r="D41" s="3"/>
      <c r="E41" s="74"/>
      <c r="F41" s="47"/>
      <c r="G41" s="74"/>
      <c r="H41" s="153"/>
      <c r="I41" s="74"/>
      <c r="J41" s="153"/>
      <c r="K41" s="47"/>
      <c r="L41" s="47"/>
      <c r="M41" s="47"/>
    </row>
    <row r="42" spans="1:13" ht="15" customHeight="1">
      <c r="A42" s="28" t="s">
        <v>24</v>
      </c>
      <c r="B42" s="3"/>
      <c r="C42" s="3"/>
      <c r="D42" s="3"/>
      <c r="E42" s="74"/>
      <c r="F42" s="47"/>
      <c r="G42" s="74">
        <v>57.649</v>
      </c>
      <c r="H42" s="153">
        <v>33.376</v>
      </c>
      <c r="I42" s="74">
        <v>68.681</v>
      </c>
      <c r="J42" s="153"/>
      <c r="K42" s="47">
        <v>40.79200000000001</v>
      </c>
      <c r="L42" s="47">
        <v>45.913000000000004</v>
      </c>
      <c r="M42" s="47">
        <v>32.519000000000005</v>
      </c>
    </row>
    <row r="43" spans="1:13" ht="15" customHeight="1">
      <c r="A43" s="28" t="s">
        <v>25</v>
      </c>
      <c r="B43" s="3"/>
      <c r="C43" s="3"/>
      <c r="D43" s="3"/>
      <c r="E43" s="74"/>
      <c r="F43" s="47"/>
      <c r="G43" s="74">
        <v>20.21</v>
      </c>
      <c r="H43" s="153">
        <v>16.009</v>
      </c>
      <c r="I43" s="74">
        <v>33.998000000000005</v>
      </c>
      <c r="J43" s="153"/>
      <c r="K43" s="47">
        <v>23.971</v>
      </c>
      <c r="L43" s="47">
        <v>34.995000000000005</v>
      </c>
      <c r="M43" s="47">
        <v>6.641</v>
      </c>
    </row>
    <row r="44" spans="1:13" ht="15" customHeight="1">
      <c r="A44" s="29" t="s">
        <v>26</v>
      </c>
      <c r="B44" s="22"/>
      <c r="C44" s="22"/>
      <c r="D44" s="22"/>
      <c r="E44" s="73"/>
      <c r="F44" s="49"/>
      <c r="G44" s="73"/>
      <c r="H44" s="152"/>
      <c r="I44" s="73"/>
      <c r="J44" s="152"/>
      <c r="K44" s="49"/>
      <c r="L44" s="49"/>
      <c r="M44" s="49"/>
    </row>
    <row r="45" spans="1:13" ht="15" customHeight="1">
      <c r="A45" s="31" t="s">
        <v>27</v>
      </c>
      <c r="B45" s="19"/>
      <c r="C45" s="19"/>
      <c r="D45" s="19"/>
      <c r="E45" s="104">
        <v>0</v>
      </c>
      <c r="F45" s="105">
        <v>0</v>
      </c>
      <c r="G45" s="104">
        <f>SUM(G40:G44)</f>
        <v>114.99800000000002</v>
      </c>
      <c r="H45" s="138">
        <f>SUM(H40:H44)</f>
        <v>72.359</v>
      </c>
      <c r="I45" s="81">
        <f>SUM(I40:I44)</f>
        <v>137.058</v>
      </c>
      <c r="J45" s="124" t="s">
        <v>58</v>
      </c>
      <c r="K45" s="82">
        <f>SUM(K40:K44)</f>
        <v>85.83700000000002</v>
      </c>
      <c r="L45" s="82">
        <f>SUM(L40:L44)</f>
        <v>97.37800000000001</v>
      </c>
      <c r="M45" s="82">
        <f>SUM(M40:M44)</f>
        <v>57.35</v>
      </c>
    </row>
    <row r="46" spans="1:13" ht="15" customHeight="1">
      <c r="A46" s="30" t="s">
        <v>59</v>
      </c>
      <c r="B46" s="9"/>
      <c r="C46" s="9"/>
      <c r="D46" s="9"/>
      <c r="E46" s="102">
        <v>0</v>
      </c>
      <c r="F46" s="103">
        <v>0</v>
      </c>
      <c r="G46" s="102">
        <f>G45+G39</f>
        <v>594.14</v>
      </c>
      <c r="H46" s="137">
        <f>H45+H39</f>
        <v>382.253</v>
      </c>
      <c r="I46" s="75">
        <f>I45+I39</f>
        <v>606.931</v>
      </c>
      <c r="J46" s="110" t="s">
        <v>58</v>
      </c>
      <c r="K46" s="52">
        <f>K39+K45</f>
        <v>303.10699999999997</v>
      </c>
      <c r="L46" s="52">
        <f>L39+L45</f>
        <v>250.228</v>
      </c>
      <c r="M46" s="52">
        <f>M39+M45</f>
        <v>185.158</v>
      </c>
    </row>
    <row r="47" spans="1:13" ht="15" customHeight="1">
      <c r="A47" s="28" t="s">
        <v>83</v>
      </c>
      <c r="B47" s="3"/>
      <c r="C47" s="3"/>
      <c r="D47" s="3"/>
      <c r="E47" s="74"/>
      <c r="F47" s="47"/>
      <c r="G47" s="74">
        <v>347.495</v>
      </c>
      <c r="H47" s="153">
        <v>298.56700000000006</v>
      </c>
      <c r="I47" s="74">
        <v>351.17400000000004</v>
      </c>
      <c r="J47" s="153"/>
      <c r="K47" s="47">
        <v>196.047</v>
      </c>
      <c r="L47" s="47">
        <v>175.696</v>
      </c>
      <c r="M47" s="47">
        <v>123.38699999999999</v>
      </c>
    </row>
    <row r="48" spans="1:13" ht="15" customHeight="1">
      <c r="A48" s="28" t="s">
        <v>89</v>
      </c>
      <c r="B48" s="3"/>
      <c r="C48" s="3"/>
      <c r="D48" s="3"/>
      <c r="E48" s="74"/>
      <c r="F48" s="47"/>
      <c r="G48" s="74"/>
      <c r="H48" s="153">
        <v>5.233</v>
      </c>
      <c r="I48" s="74"/>
      <c r="J48" s="153"/>
      <c r="K48" s="47"/>
      <c r="L48" s="47"/>
      <c r="M48" s="47"/>
    </row>
    <row r="49" spans="1:13" ht="15" customHeight="1">
      <c r="A49" s="28" t="s">
        <v>77</v>
      </c>
      <c r="B49" s="3"/>
      <c r="C49" s="3"/>
      <c r="D49" s="3"/>
      <c r="E49" s="74"/>
      <c r="F49" s="47"/>
      <c r="G49" s="74"/>
      <c r="H49" s="153"/>
      <c r="I49" s="74"/>
      <c r="J49" s="153"/>
      <c r="K49" s="47"/>
      <c r="L49" s="47"/>
      <c r="M49" s="47"/>
    </row>
    <row r="50" spans="1:13" ht="15" customHeight="1">
      <c r="A50" s="28" t="s">
        <v>29</v>
      </c>
      <c r="B50" s="3"/>
      <c r="C50" s="3"/>
      <c r="D50" s="3"/>
      <c r="E50" s="74"/>
      <c r="F50" s="47"/>
      <c r="G50" s="74">
        <v>4.901</v>
      </c>
      <c r="H50" s="153">
        <v>10.934000000000001</v>
      </c>
      <c r="I50" s="74">
        <v>5.119</v>
      </c>
      <c r="J50" s="153"/>
      <c r="K50" s="47">
        <v>16.689</v>
      </c>
      <c r="L50" s="47">
        <v>2.023</v>
      </c>
      <c r="M50" s="47">
        <v>16.686000000000003</v>
      </c>
    </row>
    <row r="51" spans="1:13" ht="15" customHeight="1">
      <c r="A51" s="28" t="s">
        <v>30</v>
      </c>
      <c r="B51" s="3"/>
      <c r="C51" s="3"/>
      <c r="D51" s="3"/>
      <c r="E51" s="74"/>
      <c r="F51" s="47"/>
      <c r="G51" s="74">
        <v>179.173</v>
      </c>
      <c r="H51" s="153">
        <v>42.825</v>
      </c>
      <c r="I51" s="74">
        <v>183.37900000000002</v>
      </c>
      <c r="J51" s="153"/>
      <c r="K51" s="47">
        <v>46.106</v>
      </c>
      <c r="L51" s="47">
        <v>42.511</v>
      </c>
      <c r="M51" s="47">
        <v>20.737000000000002</v>
      </c>
    </row>
    <row r="52" spans="1:13" ht="15" customHeight="1">
      <c r="A52" s="28" t="s">
        <v>31</v>
      </c>
      <c r="B52" s="3"/>
      <c r="C52" s="3"/>
      <c r="D52" s="3"/>
      <c r="E52" s="74"/>
      <c r="F52" s="47"/>
      <c r="G52" s="74">
        <v>55.520999999999994</v>
      </c>
      <c r="H52" s="153">
        <v>24.694000000000003</v>
      </c>
      <c r="I52" s="74">
        <v>60.209</v>
      </c>
      <c r="J52" s="153"/>
      <c r="K52" s="47">
        <v>44.265</v>
      </c>
      <c r="L52" s="47">
        <v>29.998</v>
      </c>
      <c r="M52" s="47">
        <v>24.348</v>
      </c>
    </row>
    <row r="53" spans="1:13" ht="15" customHeight="1">
      <c r="A53" s="28" t="s">
        <v>32</v>
      </c>
      <c r="B53" s="3"/>
      <c r="C53" s="3"/>
      <c r="D53" s="3"/>
      <c r="E53" s="74"/>
      <c r="F53" s="47"/>
      <c r="G53" s="74">
        <v>7.05</v>
      </c>
      <c r="H53" s="153"/>
      <c r="I53" s="74">
        <v>7.05</v>
      </c>
      <c r="J53" s="153"/>
      <c r="K53" s="47"/>
      <c r="L53" s="47"/>
      <c r="M53" s="47"/>
    </row>
    <row r="54" spans="1:13" ht="15" customHeight="1">
      <c r="A54" s="29" t="s">
        <v>84</v>
      </c>
      <c r="B54" s="22"/>
      <c r="C54" s="22"/>
      <c r="D54" s="22"/>
      <c r="E54" s="73"/>
      <c r="F54" s="49"/>
      <c r="G54" s="73"/>
      <c r="H54" s="152"/>
      <c r="I54" s="73"/>
      <c r="J54" s="152"/>
      <c r="K54" s="49"/>
      <c r="L54" s="49"/>
      <c r="M54" s="49"/>
    </row>
    <row r="55" spans="1:13" ht="15" customHeight="1">
      <c r="A55" s="30" t="s">
        <v>76</v>
      </c>
      <c r="B55" s="9"/>
      <c r="C55" s="9"/>
      <c r="D55" s="9"/>
      <c r="E55" s="102">
        <v>0</v>
      </c>
      <c r="F55" s="103">
        <v>0</v>
      </c>
      <c r="G55" s="102">
        <f>SUM(G47:G54)</f>
        <v>594.1399999999999</v>
      </c>
      <c r="H55" s="137">
        <f>SUM(H47:H54)</f>
        <v>382.2530000000001</v>
      </c>
      <c r="I55" s="75">
        <f>SUM(I47:I54)</f>
        <v>606.931</v>
      </c>
      <c r="J55" s="110" t="s">
        <v>58</v>
      </c>
      <c r="K55" s="52">
        <f>SUM(K47:K54)</f>
        <v>303.10699999999997</v>
      </c>
      <c r="L55" s="52">
        <f>SUM(L47:L54)</f>
        <v>250.22799999999998</v>
      </c>
      <c r="M55" s="52">
        <f>SUM(M47:M54)</f>
        <v>185.15799999999996</v>
      </c>
    </row>
    <row r="56" spans="1:13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  <c r="M56" s="47"/>
    </row>
    <row r="57" spans="1:13" ht="12.75" customHeight="1">
      <c r="A57" s="66"/>
      <c r="B57" s="55"/>
      <c r="C57" s="57"/>
      <c r="D57" s="57"/>
      <c r="E57" s="58">
        <f>E$3</f>
        <v>2012</v>
      </c>
      <c r="F57" s="58">
        <f aca="true" t="shared" si="8" ref="F57:M57">F$3</f>
        <v>2011</v>
      </c>
      <c r="G57" s="58">
        <f t="shared" si="8"/>
        <v>2012</v>
      </c>
      <c r="H57" s="58">
        <f t="shared" si="8"/>
        <v>2011</v>
      </c>
      <c r="I57" s="58">
        <f t="shared" si="8"/>
        <v>2011</v>
      </c>
      <c r="J57" s="58">
        <f t="shared" si="8"/>
        <v>2010</v>
      </c>
      <c r="K57" s="58">
        <f t="shared" si="8"/>
        <v>2010</v>
      </c>
      <c r="L57" s="58">
        <f t="shared" si="8"/>
        <v>2009</v>
      </c>
      <c r="M57" s="58">
        <f t="shared" si="8"/>
        <v>2008</v>
      </c>
    </row>
    <row r="58" spans="1:13" ht="12.75" customHeight="1">
      <c r="A58" s="59"/>
      <c r="B58" s="59"/>
      <c r="C58" s="57"/>
      <c r="D58" s="57"/>
      <c r="E58" s="78" t="str">
        <f>E$4</f>
        <v>Q2</v>
      </c>
      <c r="F58" s="78" t="str">
        <f>F$4</f>
        <v>Q2</v>
      </c>
      <c r="G58" s="78" t="str">
        <f>G$4</f>
        <v>Q1-2</v>
      </c>
      <c r="H58" s="78" t="str">
        <f>H$4</f>
        <v>Q1-2</v>
      </c>
      <c r="I58" s="78">
        <f>IF(I$4="","",I$4)</f>
      </c>
      <c r="J58" s="78"/>
      <c r="K58" s="78"/>
      <c r="L58" s="78"/>
      <c r="M58" s="78"/>
    </row>
    <row r="59" spans="1:13" s="17" customFormat="1" ht="15" customHeight="1">
      <c r="A59" s="66" t="s">
        <v>80</v>
      </c>
      <c r="B59" s="65"/>
      <c r="C59" s="60"/>
      <c r="D59" s="60"/>
      <c r="E59" s="79"/>
      <c r="F59" s="79"/>
      <c r="G59" s="79"/>
      <c r="H59" s="79"/>
      <c r="I59" s="79"/>
      <c r="J59" s="79"/>
      <c r="K59" s="79"/>
      <c r="L59" s="79">
        <f>IF(L$5=0,"",L$5)</f>
      </c>
      <c r="M59" s="79"/>
    </row>
    <row r="60" spans="5:13" ht="1.5" customHeight="1">
      <c r="E60" s="38"/>
      <c r="F60" s="38"/>
      <c r="G60" s="80"/>
      <c r="H60" s="80"/>
      <c r="I60" s="38"/>
      <c r="J60" s="38"/>
      <c r="K60" s="38"/>
      <c r="L60" s="38"/>
      <c r="M60" s="38"/>
    </row>
    <row r="61" spans="1:13" ht="24.75" customHeight="1">
      <c r="A61" s="198" t="s">
        <v>33</v>
      </c>
      <c r="B61" s="198"/>
      <c r="C61" s="8"/>
      <c r="D61" s="8"/>
      <c r="E61" s="72">
        <v>4.496</v>
      </c>
      <c r="F61" s="50">
        <v>5.482000000000001</v>
      </c>
      <c r="G61" s="72">
        <v>1.3219999999999996</v>
      </c>
      <c r="H61" s="151">
        <v>1.8880000000000003</v>
      </c>
      <c r="I61" s="72"/>
      <c r="J61" s="151"/>
      <c r="K61" s="50">
        <v>21.231</v>
      </c>
      <c r="L61" s="50">
        <v>15.937000000000003</v>
      </c>
      <c r="M61" s="50">
        <v>-8.670000000000002</v>
      </c>
    </row>
    <row r="62" spans="1:13" ht="15" customHeight="1">
      <c r="A62" s="200" t="s">
        <v>34</v>
      </c>
      <c r="B62" s="200"/>
      <c r="C62" s="23"/>
      <c r="D62" s="23"/>
      <c r="E62" s="73">
        <v>4.507999999999999</v>
      </c>
      <c r="F62" s="49">
        <v>1.5710000000000006</v>
      </c>
      <c r="G62" s="73">
        <v>4.174999999999999</v>
      </c>
      <c r="H62" s="152"/>
      <c r="I62" s="73"/>
      <c r="J62" s="152"/>
      <c r="K62" s="49">
        <v>-15.982999999999997</v>
      </c>
      <c r="L62" s="49">
        <v>-9.120000000000001</v>
      </c>
      <c r="M62" s="49">
        <v>1.8309999999999995</v>
      </c>
    </row>
    <row r="63" spans="1:13" ht="16.5" customHeight="1">
      <c r="A63" s="201" t="s">
        <v>35</v>
      </c>
      <c r="B63" s="201"/>
      <c r="C63" s="25"/>
      <c r="D63" s="25"/>
      <c r="E63" s="75">
        <f>SUM(E61:E62)</f>
        <v>9.004</v>
      </c>
      <c r="F63" s="52">
        <f>SUM(F61:F62)</f>
        <v>7.053000000000002</v>
      </c>
      <c r="G63" s="77">
        <f>SUM(G61:G62)</f>
        <v>5.496999999999998</v>
      </c>
      <c r="H63" s="142">
        <f>SUM(H61:H62)</f>
        <v>1.8880000000000003</v>
      </c>
      <c r="I63" s="75" t="s">
        <v>58</v>
      </c>
      <c r="J63" s="110" t="s">
        <v>58</v>
      </c>
      <c r="K63" s="52">
        <f>SUM(K61:K62)</f>
        <v>5.248000000000005</v>
      </c>
      <c r="L63" s="52">
        <f>SUM(L61:L62)</f>
        <v>6.817000000000002</v>
      </c>
      <c r="M63" s="52">
        <f>SUM(M61:M62)</f>
        <v>-6.839000000000002</v>
      </c>
    </row>
    <row r="64" spans="1:13" ht="15" customHeight="1">
      <c r="A64" s="198" t="s">
        <v>85</v>
      </c>
      <c r="B64" s="198"/>
      <c r="C64" s="3"/>
      <c r="D64" s="3"/>
      <c r="E64" s="74">
        <v>-7.8340000000000005</v>
      </c>
      <c r="F64" s="47">
        <v>4.38</v>
      </c>
      <c r="G64" s="74">
        <v>-16.775</v>
      </c>
      <c r="H64" s="153"/>
      <c r="I64" s="74"/>
      <c r="J64" s="153"/>
      <c r="K64" s="47">
        <v>-13.58</v>
      </c>
      <c r="L64" s="47">
        <v>-9.894</v>
      </c>
      <c r="M64" s="47">
        <v>-8.048</v>
      </c>
    </row>
    <row r="65" spans="1:13" ht="15" customHeight="1">
      <c r="A65" s="200" t="s">
        <v>86</v>
      </c>
      <c r="B65" s="200"/>
      <c r="C65" s="22"/>
      <c r="D65" s="22"/>
      <c r="E65" s="73"/>
      <c r="F65" s="49"/>
      <c r="G65" s="73"/>
      <c r="H65" s="152"/>
      <c r="I65" s="73"/>
      <c r="J65" s="152"/>
      <c r="K65" s="49">
        <v>0.271</v>
      </c>
      <c r="L65" s="49">
        <v>0.048</v>
      </c>
      <c r="M65" s="49">
        <v>7.675000000000001</v>
      </c>
    </row>
    <row r="66" spans="1:13" s="42" customFormat="1" ht="16.5" customHeight="1">
      <c r="A66" s="140" t="s">
        <v>87</v>
      </c>
      <c r="B66" s="140"/>
      <c r="C66" s="26"/>
      <c r="D66" s="26"/>
      <c r="E66" s="75">
        <f>SUM(E63:E65)</f>
        <v>1.169999999999999</v>
      </c>
      <c r="F66" s="52">
        <f>SUM(F63:F65)</f>
        <v>11.433000000000002</v>
      </c>
      <c r="G66" s="77">
        <f>SUM(G63:G65)</f>
        <v>-11.278</v>
      </c>
      <c r="H66" s="142">
        <f>SUM(H63:H65)</f>
        <v>1.8880000000000003</v>
      </c>
      <c r="I66" s="75" t="s">
        <v>58</v>
      </c>
      <c r="J66" s="110" t="s">
        <v>58</v>
      </c>
      <c r="K66" s="52">
        <f>SUM(K63:K65)</f>
        <v>-8.060999999999995</v>
      </c>
      <c r="L66" s="52">
        <f>SUM(L63:L65)</f>
        <v>-3.028999999999998</v>
      </c>
      <c r="M66" s="52">
        <f>SUM(M63:M65)</f>
        <v>-7.2120000000000015</v>
      </c>
    </row>
    <row r="67" spans="1:13" ht="15" customHeight="1">
      <c r="A67" s="200" t="s">
        <v>36</v>
      </c>
      <c r="B67" s="200"/>
      <c r="C67" s="27"/>
      <c r="D67" s="27"/>
      <c r="E67" s="73"/>
      <c r="F67" s="128"/>
      <c r="G67" s="73"/>
      <c r="H67" s="152"/>
      <c r="I67" s="73"/>
      <c r="J67" s="152"/>
      <c r="K67" s="49">
        <v>-8.153</v>
      </c>
      <c r="L67" s="49"/>
      <c r="M67" s="49"/>
    </row>
    <row r="68" spans="1:13" ht="16.5" customHeight="1">
      <c r="A68" s="201" t="s">
        <v>37</v>
      </c>
      <c r="B68" s="201"/>
      <c r="C68" s="9"/>
      <c r="D68" s="9"/>
      <c r="E68" s="75">
        <f>SUM(E66:E67)</f>
        <v>1.169999999999999</v>
      </c>
      <c r="F68" s="52">
        <f>SUM(F66:F67)</f>
        <v>11.433000000000002</v>
      </c>
      <c r="G68" s="77">
        <f>SUM(G66:G67)</f>
        <v>-11.278</v>
      </c>
      <c r="H68" s="142">
        <f>SUM(H66:H67)</f>
        <v>1.8880000000000003</v>
      </c>
      <c r="I68" s="75" t="s">
        <v>58</v>
      </c>
      <c r="J68" s="110" t="s">
        <v>58</v>
      </c>
      <c r="K68" s="52">
        <f>SUM(K66:K67)</f>
        <v>-16.213999999999995</v>
      </c>
      <c r="L68" s="52">
        <f>SUM(L66:L67)</f>
        <v>-3.028999999999998</v>
      </c>
      <c r="M68" s="52">
        <f>SUM(M66:M67)</f>
        <v>-7.2120000000000015</v>
      </c>
    </row>
    <row r="69" spans="1:13" ht="15" customHeight="1">
      <c r="A69" s="198" t="s">
        <v>38</v>
      </c>
      <c r="B69" s="198"/>
      <c r="C69" s="3"/>
      <c r="D69" s="3"/>
      <c r="E69" s="74">
        <v>-0.17100000000000026</v>
      </c>
      <c r="F69" s="47">
        <v>1.25</v>
      </c>
      <c r="G69" s="74">
        <v>-2.41</v>
      </c>
      <c r="H69" s="153"/>
      <c r="I69" s="74"/>
      <c r="J69" s="153"/>
      <c r="K69" s="47">
        <v>5.094999999999999</v>
      </c>
      <c r="L69" s="47">
        <v>9.299000000000001</v>
      </c>
      <c r="M69" s="47">
        <v>-2.019</v>
      </c>
    </row>
    <row r="70" spans="1:13" ht="15" customHeight="1">
      <c r="A70" s="198" t="s">
        <v>39</v>
      </c>
      <c r="B70" s="198"/>
      <c r="C70" s="3"/>
      <c r="D70" s="3"/>
      <c r="E70" s="74"/>
      <c r="F70" s="47"/>
      <c r="G70" s="74"/>
      <c r="H70" s="153"/>
      <c r="I70" s="74"/>
      <c r="J70" s="153"/>
      <c r="K70" s="47"/>
      <c r="L70" s="47">
        <v>22.205000000000002</v>
      </c>
      <c r="M70" s="47"/>
    </row>
    <row r="71" spans="1:13" ht="15" customHeight="1">
      <c r="A71" s="198" t="s">
        <v>40</v>
      </c>
      <c r="B71" s="198"/>
      <c r="C71" s="3"/>
      <c r="D71" s="3"/>
      <c r="E71" s="74"/>
      <c r="F71" s="47"/>
      <c r="G71" s="74"/>
      <c r="H71" s="153"/>
      <c r="I71" s="74"/>
      <c r="J71" s="153"/>
      <c r="K71" s="47"/>
      <c r="L71" s="47"/>
      <c r="M71" s="47"/>
    </row>
    <row r="72" spans="1:13" ht="15" customHeight="1">
      <c r="A72" s="200" t="s">
        <v>41</v>
      </c>
      <c r="B72" s="200"/>
      <c r="C72" s="22"/>
      <c r="D72" s="22"/>
      <c r="E72" s="73"/>
      <c r="F72" s="49"/>
      <c r="G72" s="73"/>
      <c r="H72" s="152"/>
      <c r="I72" s="73"/>
      <c r="J72" s="152"/>
      <c r="K72" s="49"/>
      <c r="L72" s="49"/>
      <c r="M72" s="49"/>
    </row>
    <row r="73" spans="1:13" ht="16.5" customHeight="1">
      <c r="A73" s="33" t="s">
        <v>42</v>
      </c>
      <c r="B73" s="33"/>
      <c r="C73" s="20"/>
      <c r="D73" s="20"/>
      <c r="E73" s="76">
        <f>SUM(E69:E72)</f>
        <v>-0.17100000000000026</v>
      </c>
      <c r="F73" s="51">
        <f>SUM(F69:F72)</f>
        <v>1.25</v>
      </c>
      <c r="G73" s="81">
        <f>SUM(G69:G72)</f>
        <v>-2.41</v>
      </c>
      <c r="H73" s="124">
        <f>SUM(H69:H72)</f>
        <v>0</v>
      </c>
      <c r="I73" s="76" t="s">
        <v>58</v>
      </c>
      <c r="J73" s="155" t="s">
        <v>58</v>
      </c>
      <c r="K73" s="51">
        <f>SUM(K69:K72)</f>
        <v>5.094999999999999</v>
      </c>
      <c r="L73" s="51">
        <f>SUM(L69:L72)</f>
        <v>31.504000000000005</v>
      </c>
      <c r="M73" s="51">
        <f>SUM(M69:M72)</f>
        <v>-2.019</v>
      </c>
    </row>
    <row r="74" spans="1:13" ht="16.5" customHeight="1">
      <c r="A74" s="201" t="s">
        <v>43</v>
      </c>
      <c r="B74" s="201"/>
      <c r="C74" s="9"/>
      <c r="D74" s="9"/>
      <c r="E74" s="75">
        <f>E73+E68</f>
        <v>0.9989999999999988</v>
      </c>
      <c r="F74" s="52">
        <f>F68+F73</f>
        <v>12.683000000000002</v>
      </c>
      <c r="G74" s="77">
        <f>SUM(G73+G68)</f>
        <v>-13.688</v>
      </c>
      <c r="H74" s="142">
        <f>SUM(H73+H68)</f>
        <v>1.8880000000000003</v>
      </c>
      <c r="I74" s="75" t="s">
        <v>58</v>
      </c>
      <c r="J74" s="110" t="s">
        <v>58</v>
      </c>
      <c r="K74" s="52">
        <f>SUM(K73+K68)</f>
        <v>-11.118999999999996</v>
      </c>
      <c r="L74" s="52">
        <f>SUM(L73+L68)</f>
        <v>28.47500000000001</v>
      </c>
      <c r="M74" s="52">
        <f>SUM(M73+M68)</f>
        <v>-9.231000000000002</v>
      </c>
    </row>
    <row r="75" spans="1:13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  <c r="M75" s="47"/>
    </row>
    <row r="76" spans="1:13" ht="12.75" customHeight="1">
      <c r="A76" s="66"/>
      <c r="B76" s="55"/>
      <c r="C76" s="57"/>
      <c r="D76" s="57"/>
      <c r="E76" s="58">
        <f>E$3</f>
        <v>2012</v>
      </c>
      <c r="F76" s="58">
        <f aca="true" t="shared" si="9" ref="F76:M76">F$3</f>
        <v>2011</v>
      </c>
      <c r="G76" s="58">
        <f>G$3</f>
        <v>2012</v>
      </c>
      <c r="H76" s="58">
        <f>H$3</f>
        <v>2011</v>
      </c>
      <c r="I76" s="58">
        <f t="shared" si="9"/>
        <v>2011</v>
      </c>
      <c r="J76" s="58">
        <f t="shared" si="9"/>
        <v>2010</v>
      </c>
      <c r="K76" s="58">
        <f t="shared" si="9"/>
        <v>2010</v>
      </c>
      <c r="L76" s="58">
        <f t="shared" si="9"/>
        <v>2009</v>
      </c>
      <c r="M76" s="58">
        <f t="shared" si="9"/>
        <v>2008</v>
      </c>
    </row>
    <row r="77" spans="1:13" ht="12.75" customHeight="1">
      <c r="A77" s="59"/>
      <c r="B77" s="59"/>
      <c r="C77" s="57"/>
      <c r="D77" s="57"/>
      <c r="E77" s="58" t="str">
        <f>E$4</f>
        <v>Q2</v>
      </c>
      <c r="F77" s="58" t="str">
        <f>F$4</f>
        <v>Q2</v>
      </c>
      <c r="G77" s="58" t="str">
        <f>G$4</f>
        <v>Q1-2</v>
      </c>
      <c r="H77" s="58" t="str">
        <f>H$4</f>
        <v>Q1-2</v>
      </c>
      <c r="I77" s="58">
        <f>IF(I$4="","",I$4)</f>
      </c>
      <c r="J77" s="58"/>
      <c r="K77" s="58"/>
      <c r="L77" s="58"/>
      <c r="M77" s="58"/>
    </row>
    <row r="78" spans="1:13" s="17" customFormat="1" ht="15" customHeight="1">
      <c r="A78" s="66" t="s">
        <v>56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/>
      <c r="M78" s="62"/>
    </row>
    <row r="79" ht="1.5" customHeight="1"/>
    <row r="80" spans="1:13" ht="15" customHeight="1">
      <c r="A80" s="198" t="s">
        <v>44</v>
      </c>
      <c r="B80" s="198"/>
      <c r="C80" s="6"/>
      <c r="D80" s="6"/>
      <c r="E80" s="67">
        <f>IF(E7=0,"-",IF(E14=0,"-",(E14/E7))*100)</f>
        <v>9.523728554182046</v>
      </c>
      <c r="F80" s="53">
        <f>IF(F14=0,"-",IF(F7=0,"-",F14/F7))*100</f>
        <v>-0.07092728087201575</v>
      </c>
      <c r="G80" s="67">
        <f>IF(G7=0,"",IF(G14=0,"",(G14/G7))*100)</f>
        <v>4.417588736679055</v>
      </c>
      <c r="H80" s="109">
        <f>IF(H7=0,"",IF(H14=0,"",(H14/H7))*100)</f>
        <v>3.145622525296971</v>
      </c>
      <c r="I80" s="106">
        <f>IF(I14=0,"-",IF(I7=0,"-",I14/I7))*100</f>
        <v>6.37908305258532</v>
      </c>
      <c r="J80" s="162">
        <f>IF(J14=0,"-",IF(J7=0,"-",J14/J7))*100</f>
        <v>7.435006525803385</v>
      </c>
      <c r="K80" s="53">
        <f>IF(K14=0,"-",IF(K7=0,"-",K14/K7))*100</f>
        <v>8.34584293577464</v>
      </c>
      <c r="L80" s="53">
        <f>IF(L14=0,"-",IF(L7=0,"-",L14/L7)*100)</f>
        <v>8.972304540299278</v>
      </c>
      <c r="M80" s="53">
        <f>IF(M14=0,"-",IF(M7=0,"-",M14/M7)*100)</f>
        <v>0.024770414950319234</v>
      </c>
    </row>
    <row r="81" spans="1:14" ht="15" customHeight="1">
      <c r="A81" s="198" t="s">
        <v>45</v>
      </c>
      <c r="B81" s="198"/>
      <c r="C81" s="6"/>
      <c r="D81" s="6"/>
      <c r="E81" s="67">
        <f aca="true" t="shared" si="10" ref="E81:L81">IF(E20=0,"-",IF(E7=0,"-",E20/E7)*100)</f>
        <v>3.8037101902705346</v>
      </c>
      <c r="F81" s="53">
        <f t="shared" si="10"/>
        <v>-6.133343288039406</v>
      </c>
      <c r="G81" s="67">
        <f>IF(G20=0,"-",IF(G7=0,"-",G20/G7)*100)</f>
        <v>0.5722553538801048</v>
      </c>
      <c r="H81" s="109">
        <f>IF(H20=0,"-",IF(H7=0,"-",H20/H7)*100)</f>
        <v>-3.8465384153901465</v>
      </c>
      <c r="I81" s="67">
        <f t="shared" si="10"/>
        <v>-0.0017232614446129405</v>
      </c>
      <c r="J81" s="109">
        <f t="shared" si="10"/>
        <v>0.7076969205263021</v>
      </c>
      <c r="K81" s="53">
        <f>IF(K20=0,"-",IF(K7=0,"-",K20/K7)*100)</f>
        <v>4.8699353729271</v>
      </c>
      <c r="L81" s="53">
        <f t="shared" si="10"/>
        <v>8.365711776972896</v>
      </c>
      <c r="M81" s="53">
        <f>IF(M20=0,"-",IF(M7=0,"-",M20/M7)*100)</f>
        <v>4.775185548756432</v>
      </c>
      <c r="N81" s="13"/>
    </row>
    <row r="82" spans="1:14" ht="15" customHeight="1">
      <c r="A82" s="198" t="s">
        <v>46</v>
      </c>
      <c r="B82" s="198"/>
      <c r="C82" s="7"/>
      <c r="D82" s="7"/>
      <c r="E82" s="67" t="s">
        <v>58</v>
      </c>
      <c r="F82" s="54" t="s">
        <v>58</v>
      </c>
      <c r="G82" s="67" t="s">
        <v>58</v>
      </c>
      <c r="H82" s="109" t="s">
        <v>58</v>
      </c>
      <c r="I82" s="67" t="s">
        <v>58</v>
      </c>
      <c r="J82" s="109" t="str">
        <f>IF((J47=0),"-",(J24/((J47+L47)/2)*100))</f>
        <v>-</v>
      </c>
      <c r="K82" s="53">
        <f>IF((K47=0),"-",(K24/((K47+M47)/2)*100))</f>
        <v>18.567215762880593</v>
      </c>
      <c r="L82" s="53">
        <f>IF((L47=0),"-",(L24/((L47+M47)/2)*100))</f>
        <v>22.38910269055748</v>
      </c>
      <c r="M82" s="53">
        <v>-10.6</v>
      </c>
      <c r="N82" s="13"/>
    </row>
    <row r="83" spans="1:14" ht="15" customHeight="1">
      <c r="A83" s="198" t="s">
        <v>47</v>
      </c>
      <c r="B83" s="198"/>
      <c r="C83" s="7"/>
      <c r="D83" s="7"/>
      <c r="E83" s="67" t="s">
        <v>58</v>
      </c>
      <c r="F83" s="54" t="s">
        <v>58</v>
      </c>
      <c r="G83" s="67" t="s">
        <v>58</v>
      </c>
      <c r="H83" s="109" t="s">
        <v>58</v>
      </c>
      <c r="I83" s="67" t="s">
        <v>58</v>
      </c>
      <c r="J83" s="109" t="str">
        <f>IF((J47=0),"-",((J17+J18)/((J47+J48+J49+J51+L47+L48+L49+L51)/2)*100))</f>
        <v>-</v>
      </c>
      <c r="K83" s="54">
        <f>IF((K47=0),"-",((K17+K18)/((K47+K48+K49+K51+M47+M48+M49+M51)/2)*100))</f>
        <v>6.74386515376271</v>
      </c>
      <c r="L83" s="54">
        <f>IF((L47=0),"-",((L17+L18)/((L47+L48+L49+L51+M47+M48+M49+M51)/2)*100))</f>
        <v>6.971526035586252</v>
      </c>
      <c r="M83" s="54">
        <v>4.8</v>
      </c>
      <c r="N83" s="13"/>
    </row>
    <row r="84" spans="1:14" ht="15" customHeight="1">
      <c r="A84" s="198" t="s">
        <v>48</v>
      </c>
      <c r="B84" s="198"/>
      <c r="C84" s="6"/>
      <c r="D84" s="6"/>
      <c r="E84" s="71" t="s">
        <v>58</v>
      </c>
      <c r="F84" s="100" t="s">
        <v>58</v>
      </c>
      <c r="G84" s="71">
        <f aca="true" t="shared" si="11" ref="G84:M84">IF(G47=0,"-",((G47+G48)/G55*100))</f>
        <v>58.48705692261085</v>
      </c>
      <c r="H84" s="111">
        <f t="shared" si="11"/>
        <v>79.47615846049607</v>
      </c>
      <c r="I84" s="71">
        <f t="shared" si="11"/>
        <v>57.86061347995077</v>
      </c>
      <c r="J84" s="111" t="str">
        <f t="shared" si="11"/>
        <v>-</v>
      </c>
      <c r="K84" s="100">
        <f t="shared" si="11"/>
        <v>64.67913970973947</v>
      </c>
      <c r="L84" s="100">
        <f t="shared" si="11"/>
        <v>70.21436449957639</v>
      </c>
      <c r="M84" s="100">
        <f t="shared" si="11"/>
        <v>66.63876257034534</v>
      </c>
      <c r="N84" s="13"/>
    </row>
    <row r="85" spans="1:14" ht="15" customHeight="1">
      <c r="A85" s="198" t="s">
        <v>49</v>
      </c>
      <c r="B85" s="198"/>
      <c r="C85" s="6"/>
      <c r="D85" s="6"/>
      <c r="E85" s="68" t="s">
        <v>58</v>
      </c>
      <c r="F85" s="1" t="s">
        <v>58</v>
      </c>
      <c r="G85" s="68">
        <f aca="true" t="shared" si="12" ref="G85:M85">IF((G51+G49-G43-G41-G37)=0,"-",(G51+G49-G43-G41-G37))</f>
        <v>158.647</v>
      </c>
      <c r="H85" s="112">
        <f t="shared" si="12"/>
        <v>11.200000000000003</v>
      </c>
      <c r="I85" s="68">
        <f t="shared" si="12"/>
        <v>149.06500000000003</v>
      </c>
      <c r="J85" s="112" t="str">
        <f t="shared" si="12"/>
        <v>-</v>
      </c>
      <c r="K85" s="1">
        <f t="shared" si="12"/>
        <v>22.135</v>
      </c>
      <c r="L85" s="1">
        <f t="shared" si="12"/>
        <v>7.515999999999998</v>
      </c>
      <c r="M85" s="1">
        <f t="shared" si="12"/>
        <v>14.096000000000002</v>
      </c>
      <c r="N85" s="13"/>
    </row>
    <row r="86" spans="1:13" ht="15" customHeight="1">
      <c r="A86" s="198" t="s">
        <v>50</v>
      </c>
      <c r="B86" s="198"/>
      <c r="C86" s="3"/>
      <c r="D86" s="3"/>
      <c r="E86" s="69" t="s">
        <v>58</v>
      </c>
      <c r="F86" s="2" t="s">
        <v>58</v>
      </c>
      <c r="G86" s="69">
        <f aca="true" t="shared" si="13" ref="G86:M86">IF((G47=0),"-",((G51+G49)/(G47+G48)))</f>
        <v>0.5156131742902775</v>
      </c>
      <c r="H86" s="113">
        <f t="shared" si="13"/>
        <v>0.14096445029624752</v>
      </c>
      <c r="I86" s="69">
        <f t="shared" si="13"/>
        <v>0.5221884308063809</v>
      </c>
      <c r="J86" s="113" t="str">
        <f t="shared" si="13"/>
        <v>-</v>
      </c>
      <c r="K86" s="2">
        <f t="shared" si="13"/>
        <v>0.23517829908134275</v>
      </c>
      <c r="L86" s="2">
        <f t="shared" si="13"/>
        <v>0.2419576996630544</v>
      </c>
      <c r="M86" s="2">
        <f t="shared" si="13"/>
        <v>0.16806470697885517</v>
      </c>
    </row>
    <row r="87" spans="1:13" ht="15" customHeight="1">
      <c r="A87" s="200" t="s">
        <v>51</v>
      </c>
      <c r="B87" s="200"/>
      <c r="C87" s="22"/>
      <c r="D87" s="22"/>
      <c r="E87" s="70" t="s">
        <v>58</v>
      </c>
      <c r="F87" s="18" t="s">
        <v>58</v>
      </c>
      <c r="G87" s="70" t="s">
        <v>58</v>
      </c>
      <c r="H87" s="163" t="s">
        <v>58</v>
      </c>
      <c r="I87" s="70">
        <v>141</v>
      </c>
      <c r="J87" s="112">
        <f>91+50</f>
        <v>141</v>
      </c>
      <c r="K87" s="18">
        <v>91</v>
      </c>
      <c r="L87" s="18">
        <v>71</v>
      </c>
      <c r="M87" s="18">
        <v>78</v>
      </c>
    </row>
    <row r="88" spans="1:13" ht="15" customHeight="1">
      <c r="A88" s="131" t="s">
        <v>101</v>
      </c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</row>
    <row r="89" spans="1:13" ht="15" customHeight="1">
      <c r="A89" s="5" t="s">
        <v>103</v>
      </c>
      <c r="B89" s="5"/>
      <c r="C89" s="5"/>
      <c r="D89" s="5"/>
      <c r="E89" s="5"/>
      <c r="F89" s="5"/>
      <c r="G89" s="132"/>
      <c r="H89" s="132"/>
      <c r="I89" s="5"/>
      <c r="J89" s="5"/>
      <c r="K89" s="5"/>
      <c r="L89" s="5"/>
      <c r="M89" s="5"/>
    </row>
    <row r="90" spans="1:13" ht="15">
      <c r="A90" s="5"/>
      <c r="B90" s="132"/>
      <c r="C90" s="132"/>
      <c r="D90" s="132"/>
      <c r="E90" s="133"/>
      <c r="F90" s="133"/>
      <c r="G90" s="132"/>
      <c r="H90" s="132"/>
      <c r="I90" s="133"/>
      <c r="J90" s="133"/>
      <c r="K90" s="133"/>
      <c r="L90" s="133"/>
      <c r="M90" s="133"/>
    </row>
    <row r="91" spans="1:13" ht="15">
      <c r="A91" s="132"/>
      <c r="B91" s="132"/>
      <c r="C91" s="132"/>
      <c r="D91" s="132"/>
      <c r="E91" s="133"/>
      <c r="F91" s="133"/>
      <c r="G91" s="45"/>
      <c r="H91" s="45"/>
      <c r="I91" s="133"/>
      <c r="J91" s="133"/>
      <c r="K91" s="133"/>
      <c r="L91" s="133"/>
      <c r="M91" s="133"/>
    </row>
    <row r="92" spans="1:13" ht="15">
      <c r="A92" s="132"/>
      <c r="B92" s="21"/>
      <c r="C92" s="21"/>
      <c r="D92" s="21"/>
      <c r="E92" s="21"/>
      <c r="F92" s="21"/>
      <c r="G92" s="45"/>
      <c r="H92" s="45"/>
      <c r="I92" s="21"/>
      <c r="J92" s="21"/>
      <c r="K92" s="21"/>
      <c r="L92" s="21"/>
      <c r="M92" s="21"/>
    </row>
    <row r="93" spans="1:13" ht="15">
      <c r="A93" s="132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  <c r="M93" s="21"/>
    </row>
    <row r="94" spans="1:13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  <c r="M94" s="21"/>
    </row>
    <row r="95" spans="1:13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  <c r="M95" s="21"/>
    </row>
    <row r="96" spans="1:13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  <c r="M96" s="21"/>
    </row>
    <row r="97" spans="1:13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  <c r="M97" s="21"/>
    </row>
    <row r="98" spans="1:13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  <c r="M98" s="21"/>
    </row>
    <row r="99" spans="1:13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  <c r="M99" s="21"/>
    </row>
    <row r="100" spans="1:13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  <c r="M100" s="21"/>
    </row>
    <row r="101" spans="1:13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  <c r="M101" s="21"/>
    </row>
    <row r="102" spans="1:13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  <c r="M102" s="21"/>
    </row>
  </sheetData>
  <sheetProtection/>
  <mergeCells count="21">
    <mergeCell ref="A82:B82"/>
    <mergeCell ref="A65:B65"/>
    <mergeCell ref="A67:B67"/>
    <mergeCell ref="A68:B68"/>
    <mergeCell ref="A69:B69"/>
    <mergeCell ref="A81:B81"/>
    <mergeCell ref="A1:M1"/>
    <mergeCell ref="A61:B61"/>
    <mergeCell ref="A62:B62"/>
    <mergeCell ref="A63:B63"/>
    <mergeCell ref="A64:B64"/>
    <mergeCell ref="A83:B83"/>
    <mergeCell ref="A84:B84"/>
    <mergeCell ref="A85:B85"/>
    <mergeCell ref="A86:B86"/>
    <mergeCell ref="A87:B87"/>
    <mergeCell ref="A70:B70"/>
    <mergeCell ref="A71:B71"/>
    <mergeCell ref="A72:B72"/>
    <mergeCell ref="A74:B74"/>
    <mergeCell ref="A80:B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39" customWidth="1"/>
    <col min="7" max="8" width="9.7109375" style="42" customWidth="1"/>
    <col min="9" max="12" width="9.7109375" style="39" customWidth="1"/>
  </cols>
  <sheetData>
    <row r="1" spans="1:12" ht="18" customHeight="1">
      <c r="A1" s="199" t="s">
        <v>68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ht="15" customHeight="1">
      <c r="A2" s="30" t="s">
        <v>0</v>
      </c>
      <c r="B2" s="12"/>
      <c r="C2" s="12"/>
      <c r="D2" s="12"/>
      <c r="E2" s="40"/>
      <c r="F2" s="40"/>
      <c r="G2" s="44"/>
      <c r="H2" s="44"/>
      <c r="I2" s="40"/>
      <c r="J2" s="40"/>
      <c r="K2" s="41"/>
      <c r="L2" s="41"/>
    </row>
    <row r="3" spans="1:12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2008</v>
      </c>
    </row>
    <row r="4" spans="1:12" ht="12.75" customHeight="1">
      <c r="A4" s="59"/>
      <c r="B4" s="59"/>
      <c r="C4" s="60"/>
      <c r="D4" s="57"/>
      <c r="E4" s="58" t="s">
        <v>119</v>
      </c>
      <c r="F4" s="58" t="s">
        <v>119</v>
      </c>
      <c r="G4" s="58" t="s">
        <v>120</v>
      </c>
      <c r="H4" s="58" t="s">
        <v>120</v>
      </c>
      <c r="I4" s="58"/>
      <c r="J4" s="58"/>
      <c r="K4" s="58"/>
      <c r="L4" s="58"/>
    </row>
    <row r="5" spans="1:12" s="16" customFormat="1" ht="12.75" customHeight="1">
      <c r="A5" s="56" t="s">
        <v>1</v>
      </c>
      <c r="B5" s="63"/>
      <c r="C5" s="60"/>
      <c r="D5" s="60" t="s">
        <v>57</v>
      </c>
      <c r="E5" s="62"/>
      <c r="F5" s="62"/>
      <c r="G5" s="62"/>
      <c r="H5" s="62"/>
      <c r="I5" s="62"/>
      <c r="J5" s="62"/>
      <c r="K5" s="62" t="s">
        <v>55</v>
      </c>
      <c r="L5" s="62" t="s">
        <v>55</v>
      </c>
    </row>
    <row r="6" ht="1.5" customHeight="1"/>
    <row r="7" spans="1:12" ht="15" customHeight="1">
      <c r="A7" s="28" t="s">
        <v>2</v>
      </c>
      <c r="B7" s="6"/>
      <c r="C7" s="6"/>
      <c r="D7" s="6"/>
      <c r="E7" s="75">
        <v>967.5999999999999</v>
      </c>
      <c r="F7" s="52">
        <v>1053.803</v>
      </c>
      <c r="G7" s="75">
        <v>2000.442</v>
      </c>
      <c r="H7" s="110">
        <v>2105.322</v>
      </c>
      <c r="I7" s="75">
        <v>4310.231</v>
      </c>
      <c r="J7" s="110">
        <v>4451.486</v>
      </c>
      <c r="K7" s="52">
        <v>4740.747</v>
      </c>
      <c r="L7" s="52">
        <v>4325.344</v>
      </c>
    </row>
    <row r="8" spans="1:12" ht="15" customHeight="1">
      <c r="A8" s="28" t="s">
        <v>3</v>
      </c>
      <c r="B8" s="3"/>
      <c r="C8" s="3"/>
      <c r="D8" s="3"/>
      <c r="E8" s="74">
        <v>-879.8699999999999</v>
      </c>
      <c r="F8" s="47">
        <v>-913.0169999999998</v>
      </c>
      <c r="G8" s="74">
        <v>-1788.6719999999998</v>
      </c>
      <c r="H8" s="153">
        <v>-1826.3069999999998</v>
      </c>
      <c r="I8" s="74">
        <v>-3756.687</v>
      </c>
      <c r="J8" s="153">
        <v>-3820.2500000000005</v>
      </c>
      <c r="K8" s="47">
        <v>-4092.72</v>
      </c>
      <c r="L8" s="47">
        <v>-3744.6060000000007</v>
      </c>
    </row>
    <row r="9" spans="1:12" ht="15" customHeight="1">
      <c r="A9" s="28" t="s">
        <v>4</v>
      </c>
      <c r="B9" s="3"/>
      <c r="C9" s="3"/>
      <c r="D9" s="3"/>
      <c r="E9" s="74">
        <v>9.005999999999998</v>
      </c>
      <c r="F9" s="47">
        <v>6.958000000000001</v>
      </c>
      <c r="G9" s="74">
        <v>13.132</v>
      </c>
      <c r="H9" s="153">
        <v>13.342</v>
      </c>
      <c r="I9" s="74">
        <v>29.018</v>
      </c>
      <c r="J9" s="153">
        <v>49.02</v>
      </c>
      <c r="K9" s="47">
        <v>50.162000000000006</v>
      </c>
      <c r="L9" s="47">
        <v>56.327999999999996</v>
      </c>
    </row>
    <row r="10" spans="1:12" ht="15" customHeight="1">
      <c r="A10" s="28" t="s">
        <v>5</v>
      </c>
      <c r="B10" s="3"/>
      <c r="C10" s="3"/>
      <c r="D10" s="3"/>
      <c r="E10" s="74"/>
      <c r="F10" s="47"/>
      <c r="G10" s="74"/>
      <c r="H10" s="153"/>
      <c r="I10" s="74"/>
      <c r="J10" s="153"/>
      <c r="K10" s="47"/>
      <c r="L10" s="47">
        <v>0.158</v>
      </c>
    </row>
    <row r="11" spans="1:12" ht="15" customHeight="1">
      <c r="A11" s="29" t="s">
        <v>6</v>
      </c>
      <c r="B11" s="22"/>
      <c r="C11" s="22"/>
      <c r="D11" s="22"/>
      <c r="E11" s="73">
        <v>8.769999999999982</v>
      </c>
      <c r="F11" s="49">
        <v>0.004</v>
      </c>
      <c r="G11" s="73">
        <v>166.57</v>
      </c>
      <c r="H11" s="152">
        <v>0.002</v>
      </c>
      <c r="I11" s="73">
        <v>-5.225</v>
      </c>
      <c r="J11" s="152">
        <v>-9.32</v>
      </c>
      <c r="K11" s="49">
        <v>29.562</v>
      </c>
      <c r="L11" s="49">
        <v>41.762</v>
      </c>
    </row>
    <row r="12" spans="1:12" ht="15" customHeight="1">
      <c r="A12" s="10" t="s">
        <v>7</v>
      </c>
      <c r="B12" s="10"/>
      <c r="C12" s="10"/>
      <c r="D12" s="10"/>
      <c r="E12" s="75">
        <f>SUM(E7:E11)</f>
        <v>105.506</v>
      </c>
      <c r="F12" s="52">
        <f aca="true" t="shared" si="0" ref="F12:L12">SUM(F7:F11)</f>
        <v>147.74800000000027</v>
      </c>
      <c r="G12" s="75">
        <f>SUM(G7:G11)</f>
        <v>391.4720000000002</v>
      </c>
      <c r="H12" s="110">
        <f>SUM(H7:H11)</f>
        <v>292.3590000000003</v>
      </c>
      <c r="I12" s="75">
        <f>SUM(I7:I11)</f>
        <v>577.3369999999999</v>
      </c>
      <c r="J12" s="110">
        <f>SUM(J7:J11)</f>
        <v>670.9359999999994</v>
      </c>
      <c r="K12" s="52">
        <f t="shared" si="0"/>
        <v>727.7510000000005</v>
      </c>
      <c r="L12" s="52">
        <f t="shared" si="0"/>
        <v>678.9859999999994</v>
      </c>
    </row>
    <row r="13" spans="1:12" ht="15" customHeight="1">
      <c r="A13" s="29" t="s">
        <v>73</v>
      </c>
      <c r="B13" s="22"/>
      <c r="C13" s="22"/>
      <c r="D13" s="22"/>
      <c r="E13" s="73">
        <v>-30.976</v>
      </c>
      <c r="F13" s="49">
        <v>-31.75599999999999</v>
      </c>
      <c r="G13" s="73">
        <v>-75.13</v>
      </c>
      <c r="H13" s="152">
        <v>-60.83899999999999</v>
      </c>
      <c r="I13" s="73">
        <v>-129.91299999999998</v>
      </c>
      <c r="J13" s="152">
        <v>-135.09</v>
      </c>
      <c r="K13" s="49">
        <v>-135.067</v>
      </c>
      <c r="L13" s="49">
        <v>-145.506</v>
      </c>
    </row>
    <row r="14" spans="1:12" ht="15" customHeight="1">
      <c r="A14" s="10" t="s">
        <v>8</v>
      </c>
      <c r="B14" s="10"/>
      <c r="C14" s="10"/>
      <c r="D14" s="10"/>
      <c r="E14" s="75">
        <f>SUM(E12:E13)</f>
        <v>74.53</v>
      </c>
      <c r="F14" s="52">
        <f aca="true" t="shared" si="1" ref="F14:L14">SUM(F12:F13)</f>
        <v>115.99200000000029</v>
      </c>
      <c r="G14" s="75">
        <f>SUM(G12:G13)</f>
        <v>316.3420000000002</v>
      </c>
      <c r="H14" s="110">
        <f>SUM(H12:H13)</f>
        <v>231.52000000000032</v>
      </c>
      <c r="I14" s="75">
        <f>SUM(I12:I13)</f>
        <v>447.42399999999986</v>
      </c>
      <c r="J14" s="110">
        <f>SUM(J12:J13)</f>
        <v>535.8459999999993</v>
      </c>
      <c r="K14" s="52">
        <f t="shared" si="1"/>
        <v>592.6840000000005</v>
      </c>
      <c r="L14" s="52">
        <f t="shared" si="1"/>
        <v>533.4799999999994</v>
      </c>
    </row>
    <row r="15" spans="1:12" ht="15" customHeight="1">
      <c r="A15" s="28" t="s">
        <v>9</v>
      </c>
      <c r="B15" s="4"/>
      <c r="C15" s="4"/>
      <c r="D15" s="4"/>
      <c r="E15" s="74">
        <v>-13.380000000000003</v>
      </c>
      <c r="F15" s="47">
        <v>-21.125</v>
      </c>
      <c r="G15" s="74">
        <v>-29.145999999999997</v>
      </c>
      <c r="H15" s="153">
        <v>-41.980000000000004</v>
      </c>
      <c r="I15" s="74">
        <v>-84.958</v>
      </c>
      <c r="J15" s="153">
        <v>-101.97000000000001</v>
      </c>
      <c r="K15" s="47">
        <v>-123.01900000000002</v>
      </c>
      <c r="L15" s="47">
        <v>-87.27400000000002</v>
      </c>
    </row>
    <row r="16" spans="1:12" ht="15" customHeight="1">
      <c r="A16" s="29" t="s">
        <v>10</v>
      </c>
      <c r="B16" s="22"/>
      <c r="C16" s="22"/>
      <c r="D16" s="22"/>
      <c r="E16" s="73">
        <v>-0.03100000000000591</v>
      </c>
      <c r="F16" s="49"/>
      <c r="G16" s="73">
        <v>-150.984</v>
      </c>
      <c r="H16" s="152">
        <v>-15</v>
      </c>
      <c r="I16" s="73">
        <v>-15</v>
      </c>
      <c r="J16" s="152"/>
      <c r="K16" s="49">
        <v>-41.366</v>
      </c>
      <c r="L16" s="49"/>
    </row>
    <row r="17" spans="1:12" ht="15" customHeight="1">
      <c r="A17" s="10" t="s">
        <v>11</v>
      </c>
      <c r="B17" s="10"/>
      <c r="C17" s="10"/>
      <c r="D17" s="10"/>
      <c r="E17" s="75">
        <f>SUM(E14:E16)</f>
        <v>61.11899999999999</v>
      </c>
      <c r="F17" s="52">
        <f aca="true" t="shared" si="2" ref="F17:L17">SUM(F14:F16)</f>
        <v>94.86700000000029</v>
      </c>
      <c r="G17" s="75">
        <f>SUM(G14:G16)</f>
        <v>136.2120000000002</v>
      </c>
      <c r="H17" s="110">
        <f>SUM(H14:H16)</f>
        <v>174.5400000000003</v>
      </c>
      <c r="I17" s="75">
        <f>SUM(I14:I16)</f>
        <v>347.4659999999999</v>
      </c>
      <c r="J17" s="110">
        <f>SUM(J14:J16)</f>
        <v>433.8759999999993</v>
      </c>
      <c r="K17" s="52">
        <f t="shared" si="2"/>
        <v>428.29900000000055</v>
      </c>
      <c r="L17" s="52">
        <f t="shared" si="2"/>
        <v>446.20599999999945</v>
      </c>
    </row>
    <row r="18" spans="1:12" ht="15" customHeight="1">
      <c r="A18" s="28" t="s">
        <v>12</v>
      </c>
      <c r="B18" s="3"/>
      <c r="C18" s="3"/>
      <c r="D18" s="3"/>
      <c r="E18" s="74">
        <v>10.954</v>
      </c>
      <c r="F18" s="47">
        <v>-4.47</v>
      </c>
      <c r="G18" s="74">
        <v>27.1</v>
      </c>
      <c r="H18" s="153">
        <v>3.612</v>
      </c>
      <c r="I18" s="74">
        <v>15.597</v>
      </c>
      <c r="J18" s="153">
        <v>106.45</v>
      </c>
      <c r="K18" s="47">
        <v>86.439</v>
      </c>
      <c r="L18" s="47">
        <v>18.383</v>
      </c>
    </row>
    <row r="19" spans="1:12" ht="15" customHeight="1">
      <c r="A19" s="29" t="s">
        <v>13</v>
      </c>
      <c r="B19" s="22"/>
      <c r="C19" s="22"/>
      <c r="D19" s="22" t="s">
        <v>61</v>
      </c>
      <c r="E19" s="73">
        <v>-35.124</v>
      </c>
      <c r="F19" s="49">
        <v>-59.20399999999999</v>
      </c>
      <c r="G19" s="73">
        <v>-74.25800000000001</v>
      </c>
      <c r="H19" s="152">
        <v>-97.01</v>
      </c>
      <c r="I19" s="73">
        <v>-159.906</v>
      </c>
      <c r="J19" s="152">
        <v>-164.26500000000001</v>
      </c>
      <c r="K19" s="49">
        <v>-191.065</v>
      </c>
      <c r="L19" s="49">
        <v>-381.102</v>
      </c>
    </row>
    <row r="20" spans="1:12" ht="15" customHeight="1">
      <c r="A20" s="10" t="s">
        <v>14</v>
      </c>
      <c r="B20" s="10"/>
      <c r="C20" s="10"/>
      <c r="D20" s="10"/>
      <c r="E20" s="75">
        <f>SUM(E17:E19)</f>
        <v>36.94899999999999</v>
      </c>
      <c r="F20" s="52">
        <f aca="true" t="shared" si="3" ref="F20:L20">SUM(F17:F19)</f>
        <v>31.193000000000296</v>
      </c>
      <c r="G20" s="75">
        <f>SUM(G17:G19)</f>
        <v>89.05400000000017</v>
      </c>
      <c r="H20" s="110">
        <f>SUM(H17:H19)</f>
        <v>81.1420000000003</v>
      </c>
      <c r="I20" s="75">
        <f>SUM(I17:I19)</f>
        <v>203.15699999999987</v>
      </c>
      <c r="J20" s="110">
        <f>SUM(J17:J19)</f>
        <v>376.06099999999935</v>
      </c>
      <c r="K20" s="52">
        <f t="shared" si="3"/>
        <v>323.6730000000005</v>
      </c>
      <c r="L20" s="52">
        <f t="shared" si="3"/>
        <v>83.48699999999945</v>
      </c>
    </row>
    <row r="21" spans="1:12" ht="15" customHeight="1">
      <c r="A21" s="28" t="s">
        <v>15</v>
      </c>
      <c r="B21" s="3"/>
      <c r="C21" s="3"/>
      <c r="D21" s="3"/>
      <c r="E21" s="74">
        <v>-11.611999999999998</v>
      </c>
      <c r="F21" s="47">
        <v>-1.8750000000000029</v>
      </c>
      <c r="G21" s="74">
        <v>-8.614</v>
      </c>
      <c r="H21" s="153">
        <v>-13.382000000000003</v>
      </c>
      <c r="I21" s="74">
        <v>-45.601</v>
      </c>
      <c r="J21" s="153">
        <v>-90.949</v>
      </c>
      <c r="K21" s="47">
        <v>-69.352</v>
      </c>
      <c r="L21" s="47">
        <v>-13.960000000000004</v>
      </c>
    </row>
    <row r="22" spans="1:12" ht="15" customHeight="1">
      <c r="A22" s="29" t="s">
        <v>16</v>
      </c>
      <c r="B22" s="24"/>
      <c r="C22" s="24"/>
      <c r="D22" s="24"/>
      <c r="E22" s="73"/>
      <c r="F22" s="49"/>
      <c r="G22" s="73"/>
      <c r="H22" s="152"/>
      <c r="I22" s="73"/>
      <c r="J22" s="152"/>
      <c r="K22" s="49">
        <v>-108.23700000000001</v>
      </c>
      <c r="L22" s="49">
        <v>-3.589</v>
      </c>
    </row>
    <row r="23" spans="1:12" ht="15" customHeight="1">
      <c r="A23" s="32" t="s">
        <v>90</v>
      </c>
      <c r="B23" s="11"/>
      <c r="C23" s="11"/>
      <c r="D23" s="11"/>
      <c r="E23" s="75">
        <f>SUM(E20:E22)</f>
        <v>25.336999999999993</v>
      </c>
      <c r="F23" s="52">
        <f aca="true" t="shared" si="4" ref="F23:L23">SUM(F20:F22)</f>
        <v>29.318000000000293</v>
      </c>
      <c r="G23" s="75">
        <f>SUM(G20:G22)</f>
        <v>80.44000000000017</v>
      </c>
      <c r="H23" s="110">
        <f>SUM(H20:H22)</f>
        <v>67.76000000000029</v>
      </c>
      <c r="I23" s="75">
        <f>SUM(I20:I22)</f>
        <v>157.55599999999987</v>
      </c>
      <c r="J23" s="110">
        <f>SUM(J20:J22)</f>
        <v>285.11199999999934</v>
      </c>
      <c r="K23" s="52">
        <f t="shared" si="4"/>
        <v>146.08400000000051</v>
      </c>
      <c r="L23" s="52">
        <f t="shared" si="4"/>
        <v>65.93799999999945</v>
      </c>
    </row>
    <row r="24" spans="1:12" ht="15" customHeight="1">
      <c r="A24" s="28" t="s">
        <v>81</v>
      </c>
      <c r="B24" s="3"/>
      <c r="C24" s="3"/>
      <c r="D24" s="3"/>
      <c r="E24" s="74">
        <f aca="true" t="shared" si="5" ref="E24:L24">E23-E25</f>
        <v>24.222999999999992</v>
      </c>
      <c r="F24" s="47">
        <f t="shared" si="5"/>
        <v>29.04900000000029</v>
      </c>
      <c r="G24" s="74">
        <f t="shared" si="5"/>
        <v>78.67400000000016</v>
      </c>
      <c r="H24" s="153">
        <f t="shared" si="5"/>
        <v>64.11400000000029</v>
      </c>
      <c r="I24" s="74">
        <f>I23-I25</f>
        <v>156.10899999999987</v>
      </c>
      <c r="J24" s="153">
        <f t="shared" si="5"/>
        <v>271.57499999999936</v>
      </c>
      <c r="K24" s="47">
        <f t="shared" si="5"/>
        <v>134.81800000000052</v>
      </c>
      <c r="L24" s="47">
        <f t="shared" si="5"/>
        <v>52.548999999999445</v>
      </c>
    </row>
    <row r="25" spans="1:12" ht="15" customHeight="1">
      <c r="A25" s="28" t="s">
        <v>88</v>
      </c>
      <c r="B25" s="3"/>
      <c r="C25" s="3"/>
      <c r="D25" s="3"/>
      <c r="E25" s="74">
        <v>1.1139999999999999</v>
      </c>
      <c r="F25" s="47">
        <v>0.26900000000000013</v>
      </c>
      <c r="G25" s="74">
        <v>1.766</v>
      </c>
      <c r="H25" s="153">
        <v>3.646</v>
      </c>
      <c r="I25" s="74">
        <v>1.447</v>
      </c>
      <c r="J25" s="153">
        <v>13.537</v>
      </c>
      <c r="K25" s="47">
        <v>11.266</v>
      </c>
      <c r="L25" s="47">
        <v>13.389000000000001</v>
      </c>
    </row>
    <row r="26" spans="1:12" ht="10.5" customHeight="1">
      <c r="A26" s="3"/>
      <c r="B26" s="3"/>
      <c r="C26" s="3"/>
      <c r="D26" s="3"/>
      <c r="E26" s="74"/>
      <c r="F26" s="47"/>
      <c r="G26" s="74"/>
      <c r="H26" s="153"/>
      <c r="I26" s="74"/>
      <c r="J26" s="47"/>
      <c r="K26" s="47"/>
      <c r="L26" s="47"/>
    </row>
    <row r="27" spans="1:12" ht="15" customHeight="1">
      <c r="A27" s="178" t="s">
        <v>107</v>
      </c>
      <c r="B27" s="179"/>
      <c r="C27" s="179"/>
      <c r="D27" s="179"/>
      <c r="E27" s="180">
        <v>-4.699999999999989</v>
      </c>
      <c r="F27" s="181">
        <v>-9.2</v>
      </c>
      <c r="G27" s="180">
        <v>140.10000000000002</v>
      </c>
      <c r="H27" s="182">
        <v>-9.2</v>
      </c>
      <c r="I27" s="180">
        <v>-78</v>
      </c>
      <c r="J27" s="181">
        <v>-58</v>
      </c>
      <c r="K27" s="181">
        <v>30</v>
      </c>
      <c r="L27" s="181">
        <v>-17</v>
      </c>
    </row>
    <row r="28" spans="1:12" ht="15" customHeight="1">
      <c r="A28" s="183" t="s">
        <v>108</v>
      </c>
      <c r="B28" s="184"/>
      <c r="C28" s="184"/>
      <c r="D28" s="184"/>
      <c r="E28" s="185">
        <f>E14-E27</f>
        <v>79.22999999999999</v>
      </c>
      <c r="F28" s="186">
        <f aca="true" t="shared" si="6" ref="F28:L28">F14-F27</f>
        <v>125.19200000000029</v>
      </c>
      <c r="G28" s="185">
        <f t="shared" si="6"/>
        <v>176.2420000000002</v>
      </c>
      <c r="H28" s="187">
        <f t="shared" si="6"/>
        <v>240.7200000000003</v>
      </c>
      <c r="I28" s="185">
        <f t="shared" si="6"/>
        <v>525.4239999999999</v>
      </c>
      <c r="J28" s="186">
        <f t="shared" si="6"/>
        <v>593.8459999999993</v>
      </c>
      <c r="K28" s="186">
        <f t="shared" si="6"/>
        <v>562.6840000000005</v>
      </c>
      <c r="L28" s="186">
        <f t="shared" si="6"/>
        <v>550.4799999999994</v>
      </c>
    </row>
    <row r="29" spans="1:12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</row>
    <row r="30" spans="1:12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L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2008</v>
      </c>
    </row>
    <row r="31" spans="1:12" ht="12.75" customHeight="1">
      <c r="A31" s="59"/>
      <c r="B31" s="59"/>
      <c r="C31" s="60"/>
      <c r="D31" s="57"/>
      <c r="E31" s="78" t="str">
        <f>E$4</f>
        <v>Q2</v>
      </c>
      <c r="F31" s="78" t="str">
        <f>F$4</f>
        <v>Q2</v>
      </c>
      <c r="G31" s="78" t="str">
        <f>G$4</f>
        <v>Q1-2</v>
      </c>
      <c r="H31" s="78" t="str">
        <f>H$4</f>
        <v>Q1-2</v>
      </c>
      <c r="I31" s="78">
        <f>IF(I$4="","",I$4)</f>
      </c>
      <c r="J31" s="78"/>
      <c r="K31" s="78"/>
      <c r="L31" s="78"/>
    </row>
    <row r="32" spans="1:12" s="17" customFormat="1" ht="15" customHeight="1">
      <c r="A32" s="56" t="s">
        <v>79</v>
      </c>
      <c r="B32" s="65"/>
      <c r="C32" s="60"/>
      <c r="D32" s="60"/>
      <c r="E32" s="79"/>
      <c r="F32" s="79"/>
      <c r="G32" s="79"/>
      <c r="H32" s="79"/>
      <c r="I32" s="79"/>
      <c r="J32" s="79"/>
      <c r="K32" s="79"/>
      <c r="L32" s="79"/>
    </row>
    <row r="33" spans="5:12" ht="1.5" customHeight="1">
      <c r="E33" s="83"/>
      <c r="F33" s="83"/>
      <c r="G33" s="80"/>
      <c r="H33" s="80"/>
      <c r="I33" s="83"/>
      <c r="J33" s="172"/>
      <c r="K33" s="83"/>
      <c r="L33" s="83"/>
    </row>
    <row r="34" spans="1:12" ht="15" customHeight="1">
      <c r="A34" s="28" t="s">
        <v>17</v>
      </c>
      <c r="B34" s="7"/>
      <c r="C34" s="7"/>
      <c r="D34" s="7"/>
      <c r="E34" s="74"/>
      <c r="F34" s="47"/>
      <c r="G34" s="74">
        <v>4219.749000000001</v>
      </c>
      <c r="H34" s="153">
        <v>4769.625</v>
      </c>
      <c r="I34" s="74">
        <v>4767.402</v>
      </c>
      <c r="J34" s="153">
        <v>4529.85</v>
      </c>
      <c r="K34" s="47">
        <v>4750.684</v>
      </c>
      <c r="L34" s="47">
        <v>4907.345</v>
      </c>
    </row>
    <row r="35" spans="1:12" ht="15" customHeight="1">
      <c r="A35" s="28" t="s">
        <v>18</v>
      </c>
      <c r="B35" s="6"/>
      <c r="C35" s="6"/>
      <c r="D35" s="6"/>
      <c r="E35" s="74"/>
      <c r="F35" s="47"/>
      <c r="G35" s="74">
        <v>514.4360000000004</v>
      </c>
      <c r="H35" s="153">
        <v>627.9149999999998</v>
      </c>
      <c r="I35" s="74">
        <v>611.965</v>
      </c>
      <c r="J35" s="153">
        <v>652.4230000000005</v>
      </c>
      <c r="K35" s="47">
        <v>862.004</v>
      </c>
      <c r="L35" s="47">
        <v>1135.503</v>
      </c>
    </row>
    <row r="36" spans="1:12" ht="15" customHeight="1">
      <c r="A36" s="28" t="s">
        <v>82</v>
      </c>
      <c r="B36" s="6"/>
      <c r="C36" s="6"/>
      <c r="D36" s="6"/>
      <c r="E36" s="74"/>
      <c r="F36" s="47"/>
      <c r="G36" s="74">
        <v>204.28899999999996</v>
      </c>
      <c r="H36" s="153">
        <v>290.305</v>
      </c>
      <c r="I36" s="74">
        <v>281.073</v>
      </c>
      <c r="J36" s="153">
        <v>284.6979999999999</v>
      </c>
      <c r="K36" s="47">
        <v>367.1650000000001</v>
      </c>
      <c r="L36" s="47">
        <v>413.9460000000001</v>
      </c>
    </row>
    <row r="37" spans="1:12" ht="15" customHeight="1">
      <c r="A37" s="28" t="s">
        <v>19</v>
      </c>
      <c r="B37" s="6"/>
      <c r="C37" s="6"/>
      <c r="D37" s="6"/>
      <c r="E37" s="74"/>
      <c r="F37" s="47"/>
      <c r="G37" s="74">
        <v>13.335</v>
      </c>
      <c r="H37" s="153">
        <v>8.271</v>
      </c>
      <c r="I37" s="74">
        <v>15.604</v>
      </c>
      <c r="J37" s="153">
        <v>11.831000000000001</v>
      </c>
      <c r="K37" s="47">
        <v>17.178</v>
      </c>
      <c r="L37" s="47">
        <v>39.697</v>
      </c>
    </row>
    <row r="38" spans="1:12" ht="15" customHeight="1">
      <c r="A38" s="29" t="s">
        <v>20</v>
      </c>
      <c r="B38" s="22"/>
      <c r="C38" s="22"/>
      <c r="D38" s="22"/>
      <c r="E38" s="73"/>
      <c r="F38" s="49"/>
      <c r="G38" s="73">
        <v>136.395</v>
      </c>
      <c r="H38" s="152">
        <v>139.22600000000003</v>
      </c>
      <c r="I38" s="73">
        <v>140.743</v>
      </c>
      <c r="J38" s="152">
        <v>142.183</v>
      </c>
      <c r="K38" s="49">
        <v>125.131</v>
      </c>
      <c r="L38" s="49">
        <v>182.338</v>
      </c>
    </row>
    <row r="39" spans="1:12" ht="15" customHeight="1">
      <c r="A39" s="30" t="s">
        <v>21</v>
      </c>
      <c r="B39" s="10"/>
      <c r="C39" s="10"/>
      <c r="D39" s="10"/>
      <c r="E39" s="102">
        <v>0</v>
      </c>
      <c r="F39" s="103">
        <v>0</v>
      </c>
      <c r="G39" s="102">
        <f aca="true" t="shared" si="8" ref="G39:L39">SUM(G34:G38)</f>
        <v>5088.2040000000015</v>
      </c>
      <c r="H39" s="137">
        <f t="shared" si="8"/>
        <v>5835.342</v>
      </c>
      <c r="I39" s="75">
        <f t="shared" si="8"/>
        <v>5816.787000000001</v>
      </c>
      <c r="J39" s="110">
        <f t="shared" si="8"/>
        <v>5620.9850000000015</v>
      </c>
      <c r="K39" s="52">
        <f t="shared" si="8"/>
        <v>6122.162</v>
      </c>
      <c r="L39" s="52">
        <f t="shared" si="8"/>
        <v>6678.829</v>
      </c>
    </row>
    <row r="40" spans="1:12" ht="15" customHeight="1">
      <c r="A40" s="28" t="s">
        <v>22</v>
      </c>
      <c r="B40" s="3"/>
      <c r="C40" s="3"/>
      <c r="D40" s="3"/>
      <c r="E40" s="74"/>
      <c r="F40" s="47"/>
      <c r="G40" s="74">
        <v>1.484</v>
      </c>
      <c r="H40" s="153">
        <v>4.559</v>
      </c>
      <c r="I40" s="74">
        <v>5.926</v>
      </c>
      <c r="J40" s="153">
        <v>5.857000000000001</v>
      </c>
      <c r="K40" s="47">
        <v>11.495000000000001</v>
      </c>
      <c r="L40" s="47">
        <v>12.41</v>
      </c>
    </row>
    <row r="41" spans="1:12" ht="15" customHeight="1">
      <c r="A41" s="28" t="s">
        <v>23</v>
      </c>
      <c r="B41" s="3"/>
      <c r="C41" s="3"/>
      <c r="D41" s="3"/>
      <c r="E41" s="74"/>
      <c r="F41" s="47"/>
      <c r="G41" s="74">
        <v>2.343</v>
      </c>
      <c r="H41" s="153">
        <v>5.461</v>
      </c>
      <c r="I41" s="74">
        <v>2.506</v>
      </c>
      <c r="J41" s="153">
        <v>7.281000000000001</v>
      </c>
      <c r="K41" s="47">
        <v>14.067</v>
      </c>
      <c r="L41" s="47">
        <v>7.79</v>
      </c>
    </row>
    <row r="42" spans="1:12" ht="15" customHeight="1">
      <c r="A42" s="28" t="s">
        <v>24</v>
      </c>
      <c r="B42" s="3"/>
      <c r="C42" s="3"/>
      <c r="D42" s="3"/>
      <c r="E42" s="74"/>
      <c r="F42" s="47"/>
      <c r="G42" s="74">
        <v>758.4240000000001</v>
      </c>
      <c r="H42" s="153">
        <v>770.038</v>
      </c>
      <c r="I42" s="74">
        <v>865.0899999999999</v>
      </c>
      <c r="J42" s="153">
        <v>888.2010000000001</v>
      </c>
      <c r="K42" s="47">
        <v>923.8240000000001</v>
      </c>
      <c r="L42" s="47">
        <v>1082.864</v>
      </c>
    </row>
    <row r="43" spans="1:12" ht="15" customHeight="1">
      <c r="A43" s="28" t="s">
        <v>25</v>
      </c>
      <c r="B43" s="3"/>
      <c r="C43" s="3"/>
      <c r="D43" s="3"/>
      <c r="E43" s="74"/>
      <c r="F43" s="47"/>
      <c r="G43" s="74">
        <v>329.23699999999997</v>
      </c>
      <c r="H43" s="153">
        <v>442.155</v>
      </c>
      <c r="I43" s="74">
        <v>206.916</v>
      </c>
      <c r="J43" s="153">
        <v>259.16700000000003</v>
      </c>
      <c r="K43" s="47">
        <v>367.844</v>
      </c>
      <c r="L43" s="47">
        <v>323.572</v>
      </c>
    </row>
    <row r="44" spans="1:12" ht="15" customHeight="1">
      <c r="A44" s="29" t="s">
        <v>26</v>
      </c>
      <c r="B44" s="22"/>
      <c r="C44" s="22"/>
      <c r="D44" s="22"/>
      <c r="E44" s="73"/>
      <c r="F44" s="49"/>
      <c r="G44" s="73"/>
      <c r="H44" s="152"/>
      <c r="I44" s="73"/>
      <c r="J44" s="152"/>
      <c r="K44" s="49"/>
      <c r="L44" s="49"/>
    </row>
    <row r="45" spans="1:12" ht="15" customHeight="1">
      <c r="A45" s="31" t="s">
        <v>27</v>
      </c>
      <c r="B45" s="19"/>
      <c r="C45" s="19"/>
      <c r="D45" s="19"/>
      <c r="E45" s="104">
        <v>0</v>
      </c>
      <c r="F45" s="105">
        <v>0</v>
      </c>
      <c r="G45" s="104">
        <f aca="true" t="shared" si="9" ref="G45:L45">SUM(G40:G44)</f>
        <v>1091.488</v>
      </c>
      <c r="H45" s="138">
        <f t="shared" si="9"/>
        <v>1222.213</v>
      </c>
      <c r="I45" s="81">
        <f t="shared" si="9"/>
        <v>1080.4379999999999</v>
      </c>
      <c r="J45" s="124">
        <f t="shared" si="9"/>
        <v>1160.5060000000003</v>
      </c>
      <c r="K45" s="82">
        <f t="shared" si="9"/>
        <v>1317.23</v>
      </c>
      <c r="L45" s="82">
        <f t="shared" si="9"/>
        <v>1426.636</v>
      </c>
    </row>
    <row r="46" spans="1:12" ht="15" customHeight="1">
      <c r="A46" s="30" t="s">
        <v>59</v>
      </c>
      <c r="B46" s="9"/>
      <c r="C46" s="9"/>
      <c r="D46" s="9"/>
      <c r="E46" s="102">
        <v>0</v>
      </c>
      <c r="F46" s="103">
        <v>0</v>
      </c>
      <c r="G46" s="102">
        <f>G45+G39</f>
        <v>6179.692000000002</v>
      </c>
      <c r="H46" s="137">
        <f>H45+H39</f>
        <v>7057.554999999999</v>
      </c>
      <c r="I46" s="75">
        <f>I39+I45</f>
        <v>6897.225000000001</v>
      </c>
      <c r="J46" s="110">
        <f>J39+J45</f>
        <v>6781.491000000002</v>
      </c>
      <c r="K46" s="52">
        <f>K39+K45</f>
        <v>7439.392</v>
      </c>
      <c r="L46" s="52">
        <f>L39+L45</f>
        <v>8105.465</v>
      </c>
    </row>
    <row r="47" spans="1:12" ht="15" customHeight="1">
      <c r="A47" s="28" t="s">
        <v>83</v>
      </c>
      <c r="B47" s="3"/>
      <c r="C47" s="3"/>
      <c r="D47" s="3" t="s">
        <v>62</v>
      </c>
      <c r="E47" s="74"/>
      <c r="F47" s="47"/>
      <c r="G47" s="74">
        <v>2193.742</v>
      </c>
      <c r="H47" s="153">
        <v>2340.8149999999996</v>
      </c>
      <c r="I47" s="74">
        <v>2339.322</v>
      </c>
      <c r="J47" s="153">
        <v>2231.992</v>
      </c>
      <c r="K47" s="47">
        <v>2222.6820000000002</v>
      </c>
      <c r="L47" s="47">
        <v>2219.159</v>
      </c>
    </row>
    <row r="48" spans="1:12" ht="15" customHeight="1">
      <c r="A48" s="28" t="s">
        <v>89</v>
      </c>
      <c r="B48" s="3"/>
      <c r="C48" s="3"/>
      <c r="D48" s="3"/>
      <c r="E48" s="74"/>
      <c r="F48" s="47"/>
      <c r="G48" s="74">
        <v>21.91</v>
      </c>
      <c r="H48" s="153">
        <v>17.323</v>
      </c>
      <c r="I48" s="74">
        <v>19.568</v>
      </c>
      <c r="J48" s="153">
        <v>47.041000000000004</v>
      </c>
      <c r="K48" s="47">
        <v>64.781</v>
      </c>
      <c r="L48" s="47">
        <v>57.304</v>
      </c>
    </row>
    <row r="49" spans="1:12" ht="15" customHeight="1">
      <c r="A49" s="28" t="s">
        <v>77</v>
      </c>
      <c r="B49" s="3"/>
      <c r="C49" s="3"/>
      <c r="D49" s="3"/>
      <c r="E49" s="74"/>
      <c r="F49" s="47"/>
      <c r="G49" s="74">
        <v>175.156</v>
      </c>
      <c r="H49" s="153">
        <v>214.95499999999998</v>
      </c>
      <c r="I49" s="74">
        <v>216.51100000000002</v>
      </c>
      <c r="J49" s="153">
        <v>244.89900000000003</v>
      </c>
      <c r="K49" s="47">
        <v>359.83</v>
      </c>
      <c r="L49" s="47">
        <v>353.55000000000007</v>
      </c>
    </row>
    <row r="50" spans="1:12" ht="15" customHeight="1">
      <c r="A50" s="28" t="s">
        <v>29</v>
      </c>
      <c r="B50" s="3"/>
      <c r="C50" s="3"/>
      <c r="D50" s="3"/>
      <c r="E50" s="74"/>
      <c r="F50" s="47"/>
      <c r="G50" s="74">
        <v>238.51</v>
      </c>
      <c r="H50" s="153">
        <v>296.06399999999996</v>
      </c>
      <c r="I50" s="74">
        <v>275.598</v>
      </c>
      <c r="J50" s="153">
        <v>304.348</v>
      </c>
      <c r="K50" s="47">
        <v>307.029</v>
      </c>
      <c r="L50" s="47">
        <v>375.142</v>
      </c>
    </row>
    <row r="51" spans="1:12" ht="15" customHeight="1">
      <c r="A51" s="28" t="s">
        <v>30</v>
      </c>
      <c r="B51" s="3"/>
      <c r="C51" s="3"/>
      <c r="D51" s="3"/>
      <c r="E51" s="74"/>
      <c r="F51" s="47"/>
      <c r="G51" s="74">
        <v>2305.115</v>
      </c>
      <c r="H51" s="153">
        <v>2635.443</v>
      </c>
      <c r="I51" s="74">
        <v>2435.791</v>
      </c>
      <c r="J51" s="153">
        <v>2322.2820000000006</v>
      </c>
      <c r="K51" s="47">
        <v>2723.714</v>
      </c>
      <c r="L51" s="47">
        <v>3165.628</v>
      </c>
    </row>
    <row r="52" spans="1:12" ht="15" customHeight="1">
      <c r="A52" s="28" t="s">
        <v>31</v>
      </c>
      <c r="B52" s="3"/>
      <c r="C52" s="3"/>
      <c r="D52" s="3"/>
      <c r="E52" s="74"/>
      <c r="F52" s="47"/>
      <c r="G52" s="74">
        <v>1239.599</v>
      </c>
      <c r="H52" s="153">
        <v>1541.304</v>
      </c>
      <c r="I52" s="74">
        <v>1605.095</v>
      </c>
      <c r="J52" s="153">
        <v>1630.929</v>
      </c>
      <c r="K52" s="47">
        <v>1761.3560000000002</v>
      </c>
      <c r="L52" s="47">
        <v>1934.6820000000002</v>
      </c>
    </row>
    <row r="53" spans="1:12" ht="15" customHeight="1">
      <c r="A53" s="28" t="s">
        <v>32</v>
      </c>
      <c r="B53" s="3"/>
      <c r="C53" s="3"/>
      <c r="D53" s="3"/>
      <c r="E53" s="74"/>
      <c r="F53" s="47"/>
      <c r="G53" s="74">
        <v>5.66</v>
      </c>
      <c r="H53" s="153">
        <v>11.651</v>
      </c>
      <c r="I53" s="74">
        <v>5.34</v>
      </c>
      <c r="J53" s="153"/>
      <c r="K53" s="47"/>
      <c r="L53" s="47"/>
    </row>
    <row r="54" spans="1:12" ht="15" customHeight="1">
      <c r="A54" s="29" t="s">
        <v>84</v>
      </c>
      <c r="B54" s="22"/>
      <c r="C54" s="22"/>
      <c r="D54" s="22"/>
      <c r="E54" s="73"/>
      <c r="F54" s="49"/>
      <c r="G54" s="73"/>
      <c r="H54" s="152"/>
      <c r="I54" s="73"/>
      <c r="J54" s="152"/>
      <c r="K54" s="49"/>
      <c r="L54" s="49"/>
    </row>
    <row r="55" spans="1:12" ht="15" customHeight="1">
      <c r="A55" s="30" t="s">
        <v>76</v>
      </c>
      <c r="B55" s="9"/>
      <c r="C55" s="9"/>
      <c r="D55" s="9"/>
      <c r="E55" s="102">
        <v>0</v>
      </c>
      <c r="F55" s="103">
        <v>0</v>
      </c>
      <c r="G55" s="102">
        <f aca="true" t="shared" si="10" ref="G55:L55">SUM(G47:G54)</f>
        <v>6179.692</v>
      </c>
      <c r="H55" s="137">
        <f t="shared" si="10"/>
        <v>7057.554999999999</v>
      </c>
      <c r="I55" s="75">
        <f t="shared" si="10"/>
        <v>6897.225000000001</v>
      </c>
      <c r="J55" s="110">
        <f t="shared" si="10"/>
        <v>6781.491000000001</v>
      </c>
      <c r="K55" s="52">
        <f t="shared" si="10"/>
        <v>7439.392</v>
      </c>
      <c r="L55" s="52">
        <f t="shared" si="10"/>
        <v>8105.465</v>
      </c>
    </row>
    <row r="56" spans="1:12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</row>
    <row r="57" spans="1:12" ht="12.75" customHeight="1">
      <c r="A57" s="66"/>
      <c r="B57" s="55"/>
      <c r="C57" s="57"/>
      <c r="D57" s="57"/>
      <c r="E57" s="58">
        <f>E$3</f>
        <v>2012</v>
      </c>
      <c r="F57" s="58">
        <f aca="true" t="shared" si="11" ref="F57:L57">F$3</f>
        <v>2011</v>
      </c>
      <c r="G57" s="58">
        <f t="shared" si="11"/>
        <v>2012</v>
      </c>
      <c r="H57" s="58">
        <f t="shared" si="11"/>
        <v>2011</v>
      </c>
      <c r="I57" s="58">
        <f t="shared" si="11"/>
        <v>2011</v>
      </c>
      <c r="J57" s="58">
        <f t="shared" si="11"/>
        <v>2010</v>
      </c>
      <c r="K57" s="58">
        <f t="shared" si="11"/>
        <v>2009</v>
      </c>
      <c r="L57" s="58">
        <f t="shared" si="11"/>
        <v>2008</v>
      </c>
    </row>
    <row r="58" spans="1:12" ht="12.75" customHeight="1">
      <c r="A58" s="59"/>
      <c r="B58" s="59"/>
      <c r="C58" s="57"/>
      <c r="D58" s="57"/>
      <c r="E58" s="78" t="str">
        <f>E$4</f>
        <v>Q2</v>
      </c>
      <c r="F58" s="78" t="str">
        <f>F$4</f>
        <v>Q2</v>
      </c>
      <c r="G58" s="78" t="str">
        <f>G$4</f>
        <v>Q1-2</v>
      </c>
      <c r="H58" s="78" t="str">
        <f>H$4</f>
        <v>Q1-2</v>
      </c>
      <c r="I58" s="78">
        <f>IF(I$4="","",I$4)</f>
      </c>
      <c r="J58" s="78"/>
      <c r="K58" s="78"/>
      <c r="L58" s="78"/>
    </row>
    <row r="59" spans="1:12" s="17" customFormat="1" ht="15" customHeight="1">
      <c r="A59" s="66" t="s">
        <v>80</v>
      </c>
      <c r="B59" s="65"/>
      <c r="C59" s="60"/>
      <c r="D59" s="60"/>
      <c r="E59" s="79"/>
      <c r="F59" s="79"/>
      <c r="G59" s="79"/>
      <c r="H59" s="79"/>
      <c r="I59" s="79"/>
      <c r="J59" s="79"/>
      <c r="K59" s="79"/>
      <c r="L59" s="79"/>
    </row>
    <row r="60" spans="5:12" ht="1.5" customHeight="1">
      <c r="E60" s="83"/>
      <c r="F60" s="83"/>
      <c r="G60" s="80"/>
      <c r="H60" s="80"/>
      <c r="I60" s="83"/>
      <c r="J60" s="83"/>
      <c r="K60" s="83"/>
      <c r="L60" s="83"/>
    </row>
    <row r="61" spans="1:14" ht="24.75" customHeight="1">
      <c r="A61" s="198" t="s">
        <v>33</v>
      </c>
      <c r="B61" s="198"/>
      <c r="C61" s="8"/>
      <c r="D61" s="8"/>
      <c r="E61" s="72">
        <v>49.08299999999996</v>
      </c>
      <c r="F61" s="50">
        <v>94.03800000000001</v>
      </c>
      <c r="G61" s="72">
        <v>80.81299999999999</v>
      </c>
      <c r="H61" s="151">
        <v>187.375</v>
      </c>
      <c r="I61" s="72">
        <v>327</v>
      </c>
      <c r="J61" s="151">
        <v>483.077</v>
      </c>
      <c r="K61" s="50">
        <v>437.4870000000001</v>
      </c>
      <c r="L61" s="50">
        <v>429.428</v>
      </c>
      <c r="M61" s="50"/>
      <c r="N61" s="38"/>
    </row>
    <row r="62" spans="1:14" ht="15" customHeight="1">
      <c r="A62" s="200" t="s">
        <v>34</v>
      </c>
      <c r="B62" s="200"/>
      <c r="C62" s="23"/>
      <c r="D62" s="23"/>
      <c r="E62" s="73">
        <v>0.12600000000000477</v>
      </c>
      <c r="F62" s="49">
        <v>-19.976999999999997</v>
      </c>
      <c r="G62" s="73">
        <v>1.5890000000000057</v>
      </c>
      <c r="H62" s="152">
        <v>38.821</v>
      </c>
      <c r="I62" s="73">
        <v>34</v>
      </c>
      <c r="J62" s="152">
        <v>-19.14</v>
      </c>
      <c r="K62" s="49">
        <v>32.238</v>
      </c>
      <c r="L62" s="49">
        <v>4.908</v>
      </c>
      <c r="M62" s="47"/>
      <c r="N62" s="38"/>
    </row>
    <row r="63" spans="1:14" ht="16.5" customHeight="1">
      <c r="A63" s="201" t="s">
        <v>35</v>
      </c>
      <c r="B63" s="201"/>
      <c r="C63" s="25"/>
      <c r="D63" s="25"/>
      <c r="E63" s="75">
        <f>SUM(E61:E62)</f>
        <v>49.20899999999997</v>
      </c>
      <c r="F63" s="52">
        <f aca="true" t="shared" si="12" ref="F63:L63">SUM(F61:F62)</f>
        <v>74.061</v>
      </c>
      <c r="G63" s="77">
        <f>SUM(G61:G62)</f>
        <v>82.40199999999999</v>
      </c>
      <c r="H63" s="142">
        <f>SUM(H61:H62)</f>
        <v>226.196</v>
      </c>
      <c r="I63" s="75">
        <v>360</v>
      </c>
      <c r="J63" s="110">
        <f>SUM(J61:J62)</f>
        <v>463.937</v>
      </c>
      <c r="K63" s="52">
        <f t="shared" si="12"/>
        <v>469.7250000000001</v>
      </c>
      <c r="L63" s="52">
        <f t="shared" si="12"/>
        <v>434.336</v>
      </c>
      <c r="N63" s="38"/>
    </row>
    <row r="64" spans="1:14" ht="15" customHeight="1">
      <c r="A64" s="198" t="s">
        <v>85</v>
      </c>
      <c r="B64" s="198"/>
      <c r="C64" s="3"/>
      <c r="D64" s="3"/>
      <c r="E64" s="74">
        <v>-27.740999999999996</v>
      </c>
      <c r="F64" s="47">
        <v>-32.756</v>
      </c>
      <c r="G64" s="74">
        <v>-47.572</v>
      </c>
      <c r="H64" s="153">
        <v>-57.074</v>
      </c>
      <c r="I64" s="74">
        <v>-133.35</v>
      </c>
      <c r="J64" s="153">
        <v>-95.482</v>
      </c>
      <c r="K64" s="47">
        <v>-119.462</v>
      </c>
      <c r="L64" s="47">
        <v>-206.24699999999999</v>
      </c>
      <c r="N64" s="38"/>
    </row>
    <row r="65" spans="1:14" ht="15" customHeight="1">
      <c r="A65" s="200" t="s">
        <v>86</v>
      </c>
      <c r="B65" s="200"/>
      <c r="C65" s="22"/>
      <c r="D65" s="22"/>
      <c r="E65" s="73">
        <v>0.064</v>
      </c>
      <c r="F65" s="49">
        <v>0.10300000000000002</v>
      </c>
      <c r="G65" s="73">
        <v>0.267</v>
      </c>
      <c r="H65" s="152">
        <v>0.343</v>
      </c>
      <c r="I65" s="73">
        <v>2.304</v>
      </c>
      <c r="J65" s="152">
        <v>22.89</v>
      </c>
      <c r="K65" s="49">
        <v>7.475</v>
      </c>
      <c r="L65" s="49">
        <v>96.403</v>
      </c>
      <c r="M65" s="47"/>
      <c r="N65" s="38"/>
    </row>
    <row r="66" spans="1:12" s="42" customFormat="1" ht="16.5" customHeight="1">
      <c r="A66" s="140" t="s">
        <v>87</v>
      </c>
      <c r="B66" s="140"/>
      <c r="C66" s="26"/>
      <c r="D66" s="26"/>
      <c r="E66" s="75">
        <f>SUM(E63:E65)</f>
        <v>21.53199999999997</v>
      </c>
      <c r="F66" s="103">
        <f aca="true" t="shared" si="13" ref="F66:L66">SUM(F63:F65)</f>
        <v>41.40800000000001</v>
      </c>
      <c r="G66" s="77">
        <f>SUM(G63:G65)</f>
        <v>35.09699999999999</v>
      </c>
      <c r="H66" s="142">
        <f>SUM(H63:H65)</f>
        <v>169.465</v>
      </c>
      <c r="I66" s="139">
        <f>SUM(I63:I65)</f>
        <v>228.954</v>
      </c>
      <c r="J66" s="154">
        <f>SUM(J63:J65)</f>
        <v>391.345</v>
      </c>
      <c r="K66" s="142">
        <f t="shared" si="13"/>
        <v>357.7380000000001</v>
      </c>
      <c r="L66" s="142">
        <f t="shared" si="13"/>
        <v>324.492</v>
      </c>
    </row>
    <row r="67" spans="1:14" ht="15" customHeight="1">
      <c r="A67" s="200" t="s">
        <v>36</v>
      </c>
      <c r="B67" s="200"/>
      <c r="C67" s="27"/>
      <c r="D67" s="27"/>
      <c r="E67" s="73">
        <v>-33.912</v>
      </c>
      <c r="F67" s="128">
        <v>-101.48400000000002</v>
      </c>
      <c r="G67" s="73">
        <v>421.90700000000004</v>
      </c>
      <c r="H67" s="152">
        <v>-186.508</v>
      </c>
      <c r="I67" s="73">
        <v>-333.817</v>
      </c>
      <c r="J67" s="152">
        <v>-178.947</v>
      </c>
      <c r="K67" s="49">
        <f>82.62-1.533</f>
        <v>81.087</v>
      </c>
      <c r="L67" s="49">
        <f>-501.865-2.604</f>
        <v>-504.469</v>
      </c>
      <c r="N67" s="38"/>
    </row>
    <row r="68" spans="1:14" ht="16.5" customHeight="1">
      <c r="A68" s="201" t="s">
        <v>37</v>
      </c>
      <c r="B68" s="201"/>
      <c r="C68" s="9"/>
      <c r="D68" s="9"/>
      <c r="E68" s="75">
        <f>SUM(E66:E67)</f>
        <v>-12.380000000000027</v>
      </c>
      <c r="F68" s="52">
        <f aca="true" t="shared" si="14" ref="F68:L68">SUM(F66:F67)</f>
        <v>-60.076000000000015</v>
      </c>
      <c r="G68" s="77">
        <f>SUM(G66:G67)</f>
        <v>457.004</v>
      </c>
      <c r="H68" s="142">
        <f>SUM(H66:H67)</f>
        <v>-17.043000000000006</v>
      </c>
      <c r="I68" s="75">
        <f>SUM(I66:I67)</f>
        <v>-104.863</v>
      </c>
      <c r="J68" s="110">
        <f>SUM(J66:J67)</f>
        <v>212.39800000000002</v>
      </c>
      <c r="K68" s="52">
        <f t="shared" si="14"/>
        <v>438.8250000000001</v>
      </c>
      <c r="L68" s="52">
        <f t="shared" si="14"/>
        <v>-179.97699999999998</v>
      </c>
      <c r="N68" s="38"/>
    </row>
    <row r="69" spans="1:14" ht="15" customHeight="1">
      <c r="A69" s="198" t="s">
        <v>38</v>
      </c>
      <c r="B69" s="198"/>
      <c r="C69" s="3"/>
      <c r="D69" s="3"/>
      <c r="E69" s="74">
        <v>-61.89699999999999</v>
      </c>
      <c r="F69" s="47">
        <v>206.44700000000003</v>
      </c>
      <c r="G69" s="74">
        <v>-231.027</v>
      </c>
      <c r="H69" s="153">
        <v>255.58700000000002</v>
      </c>
      <c r="I69" s="74">
        <v>117</v>
      </c>
      <c r="J69" s="153">
        <v>-294.14799999999997</v>
      </c>
      <c r="K69" s="47">
        <v>-381.47900000000004</v>
      </c>
      <c r="L69" s="47">
        <v>635.3580000000002</v>
      </c>
      <c r="M69" s="47"/>
      <c r="N69" s="38"/>
    </row>
    <row r="70" spans="1:14" ht="15" customHeight="1">
      <c r="A70" s="198" t="s">
        <v>39</v>
      </c>
      <c r="B70" s="198"/>
      <c r="C70" s="3"/>
      <c r="D70" s="3"/>
      <c r="E70" s="74"/>
      <c r="F70" s="47"/>
      <c r="G70" s="74"/>
      <c r="H70" s="153"/>
      <c r="I70" s="74">
        <v>0.725</v>
      </c>
      <c r="J70" s="153"/>
      <c r="K70" s="47"/>
      <c r="L70" s="47"/>
      <c r="N70" s="38"/>
    </row>
    <row r="71" spans="1:14" ht="15" customHeight="1">
      <c r="A71" s="198" t="s">
        <v>40</v>
      </c>
      <c r="B71" s="198"/>
      <c r="C71" s="3"/>
      <c r="D71" s="3"/>
      <c r="E71" s="74">
        <v>-107.565</v>
      </c>
      <c r="F71" s="47">
        <v>-11.11</v>
      </c>
      <c r="G71" s="74">
        <v>-107.565</v>
      </c>
      <c r="H71" s="153">
        <v>-11.11</v>
      </c>
      <c r="I71" s="74">
        <v>-13.552</v>
      </c>
      <c r="J71" s="153">
        <v>-0.547</v>
      </c>
      <c r="K71" s="47">
        <v>-2.74</v>
      </c>
      <c r="L71" s="47">
        <v>-1801.178</v>
      </c>
      <c r="N71" s="38"/>
    </row>
    <row r="72" spans="1:14" ht="15" customHeight="1">
      <c r="A72" s="200" t="s">
        <v>41</v>
      </c>
      <c r="B72" s="200"/>
      <c r="C72" s="22"/>
      <c r="D72" s="22"/>
      <c r="E72" s="73">
        <v>0.32000000000000006</v>
      </c>
      <c r="F72" s="49">
        <v>-49.9</v>
      </c>
      <c r="G72" s="73">
        <v>2.32</v>
      </c>
      <c r="H72" s="152">
        <v>-49.9</v>
      </c>
      <c r="I72" s="73">
        <v>-50.603</v>
      </c>
      <c r="J72" s="152">
        <v>-3.515</v>
      </c>
      <c r="K72" s="49"/>
      <c r="L72" s="49">
        <v>1435.68</v>
      </c>
      <c r="N72" s="38"/>
    </row>
    <row r="73" spans="1:14" ht="16.5" customHeight="1">
      <c r="A73" s="33" t="s">
        <v>42</v>
      </c>
      <c r="B73" s="33"/>
      <c r="C73" s="20"/>
      <c r="D73" s="20"/>
      <c r="E73" s="76">
        <f>SUM(E69:E72)</f>
        <v>-169.142</v>
      </c>
      <c r="F73" s="51">
        <f aca="true" t="shared" si="15" ref="F73:L73">SUM(F69:F72)</f>
        <v>145.43700000000004</v>
      </c>
      <c r="G73" s="81">
        <f>SUM(G69:G72)</f>
        <v>-336.272</v>
      </c>
      <c r="H73" s="124">
        <f>SUM(H69:H72)</f>
        <v>194.57700000000003</v>
      </c>
      <c r="I73" s="76">
        <f>SUM(I69:I72)</f>
        <v>53.57</v>
      </c>
      <c r="J73" s="155">
        <f>SUM(J69:J72)</f>
        <v>-298.21</v>
      </c>
      <c r="K73" s="51">
        <f t="shared" si="15"/>
        <v>-384.21900000000005</v>
      </c>
      <c r="L73" s="51">
        <f t="shared" si="15"/>
        <v>269.8600000000001</v>
      </c>
      <c r="N73" s="38"/>
    </row>
    <row r="74" spans="1:14" ht="16.5" customHeight="1">
      <c r="A74" s="201" t="s">
        <v>43</v>
      </c>
      <c r="B74" s="201"/>
      <c r="C74" s="9"/>
      <c r="D74" s="9"/>
      <c r="E74" s="75">
        <f>SUM(E73+E68)</f>
        <v>-181.52200000000002</v>
      </c>
      <c r="F74" s="52">
        <f aca="true" t="shared" si="16" ref="F74:L74">SUM(F73+F68)</f>
        <v>85.36100000000002</v>
      </c>
      <c r="G74" s="77">
        <f>SUM(G73+G68)</f>
        <v>120.73200000000003</v>
      </c>
      <c r="H74" s="142">
        <f>SUM(H73+H68)</f>
        <v>177.53400000000002</v>
      </c>
      <c r="I74" s="75">
        <f>SUM(I73+I68)</f>
        <v>-51.293</v>
      </c>
      <c r="J74" s="110">
        <f>SUM(J73+J68)</f>
        <v>-85.81199999999995</v>
      </c>
      <c r="K74" s="52">
        <f t="shared" si="16"/>
        <v>54.60600000000005</v>
      </c>
      <c r="L74" s="52">
        <f t="shared" si="16"/>
        <v>89.88300000000015</v>
      </c>
      <c r="N74" s="38"/>
    </row>
    <row r="75" spans="1:12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</row>
    <row r="76" spans="1:12" ht="12.75" customHeight="1">
      <c r="A76" s="66"/>
      <c r="B76" s="55"/>
      <c r="C76" s="57"/>
      <c r="D76" s="57"/>
      <c r="E76" s="58">
        <f>E$3</f>
        <v>2012</v>
      </c>
      <c r="F76" s="58">
        <f aca="true" t="shared" si="17" ref="F76:L76">F$3</f>
        <v>2011</v>
      </c>
      <c r="G76" s="58">
        <f>G$3</f>
        <v>2012</v>
      </c>
      <c r="H76" s="58">
        <f>H$3</f>
        <v>2011</v>
      </c>
      <c r="I76" s="58">
        <f t="shared" si="17"/>
        <v>2011</v>
      </c>
      <c r="J76" s="58">
        <f t="shared" si="17"/>
        <v>2010</v>
      </c>
      <c r="K76" s="58">
        <f t="shared" si="17"/>
        <v>2009</v>
      </c>
      <c r="L76" s="58">
        <f t="shared" si="17"/>
        <v>2008</v>
      </c>
    </row>
    <row r="77" spans="1:12" ht="12.75" customHeight="1">
      <c r="A77" s="59"/>
      <c r="B77" s="59"/>
      <c r="C77" s="57"/>
      <c r="D77" s="57"/>
      <c r="E77" s="58" t="str">
        <f>E$4</f>
        <v>Q2</v>
      </c>
      <c r="F77" s="58" t="str">
        <f>F$4</f>
        <v>Q2</v>
      </c>
      <c r="G77" s="58" t="str">
        <f>G$4</f>
        <v>Q1-2</v>
      </c>
      <c r="H77" s="58" t="str">
        <f>H$4</f>
        <v>Q1-2</v>
      </c>
      <c r="I77" s="58">
        <f>IF(I$4="","",I$4)</f>
      </c>
      <c r="J77" s="58"/>
      <c r="K77" s="58"/>
      <c r="L77" s="58"/>
    </row>
    <row r="78" spans="1:12" s="17" customFormat="1" ht="15" customHeight="1">
      <c r="A78" s="66" t="s">
        <v>56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/>
    </row>
    <row r="79" ht="1.5" customHeight="1"/>
    <row r="80" spans="1:12" ht="15" customHeight="1">
      <c r="A80" s="198" t="s">
        <v>44</v>
      </c>
      <c r="B80" s="198"/>
      <c r="C80" s="6"/>
      <c r="D80" s="6"/>
      <c r="E80" s="67">
        <f>IF(E7=0,"-",IF(E14=0,"-",(E14/E7))*100)</f>
        <v>7.702563042579579</v>
      </c>
      <c r="F80" s="53">
        <f>IF(F14=0,"-",IF(F7=0,"-",F14/F7))*100</f>
        <v>11.006990870210114</v>
      </c>
      <c r="G80" s="67">
        <f>IF(G7=0,"",IF(G14=0,"",(G14/G7))*100)</f>
        <v>15.813605193252304</v>
      </c>
      <c r="H80" s="109">
        <f>IF(H7=0,"",IF(H14=0,"",(H14/H7))*100)</f>
        <v>10.996892636850815</v>
      </c>
      <c r="I80" s="106">
        <f>IF(I14=0,"-",IF(I7=0,"-",I14/I7))*100</f>
        <v>10.380510928532598</v>
      </c>
      <c r="J80" s="162">
        <f>IF(J14=0,"-",IF(J7=0,"-",J14/J7))*100</f>
        <v>12.03746344479123</v>
      </c>
      <c r="K80" s="53">
        <f>IF(K14=0,"-",IF(K7=0,"-",K14/K7)*100)</f>
        <v>12.501911618569828</v>
      </c>
      <c r="L80" s="53">
        <f>IF(L14=0,"-",IF(L7=0,"-",L14/L7)*100)</f>
        <v>12.333816686025422</v>
      </c>
    </row>
    <row r="81" spans="1:13" ht="15" customHeight="1">
      <c r="A81" s="198" t="s">
        <v>45</v>
      </c>
      <c r="B81" s="198"/>
      <c r="C81" s="6"/>
      <c r="D81" s="6"/>
      <c r="E81" s="67">
        <f aca="true" t="shared" si="18" ref="E81:K81">IF(E20=0,"-",IF(E7=0,"-",E20/E7)*100)</f>
        <v>3.8186233980983872</v>
      </c>
      <c r="F81" s="53">
        <f t="shared" si="18"/>
        <v>2.9600409184639154</v>
      </c>
      <c r="G81" s="67">
        <f>IF(G20=0,"-",IF(G7=0,"-",G20/G7)*100)</f>
        <v>4.451716170726279</v>
      </c>
      <c r="H81" s="109">
        <f t="shared" si="18"/>
        <v>3.8541372768631255</v>
      </c>
      <c r="I81" s="67">
        <f>IF(I20=0,"-",IF(I7=0,"-",I20/I7)*100)</f>
        <v>4.713366870592315</v>
      </c>
      <c r="J81" s="109">
        <f>IF(J20=0,"-",IF(J7=0,"-",J20/J7)*100)</f>
        <v>8.44798793032258</v>
      </c>
      <c r="K81" s="53">
        <f t="shared" si="18"/>
        <v>6.827468329358231</v>
      </c>
      <c r="L81" s="53">
        <f>IF(L20=0,"-",IF(L7=0,"-",L20/L7)*100)</f>
        <v>1.9301817381461326</v>
      </c>
      <c r="M81" s="13"/>
    </row>
    <row r="82" spans="1:13" ht="15" customHeight="1">
      <c r="A82" s="198" t="s">
        <v>46</v>
      </c>
      <c r="B82" s="198"/>
      <c r="C82" s="7"/>
      <c r="D82" s="7"/>
      <c r="E82" s="67" t="s">
        <v>58</v>
      </c>
      <c r="F82" s="54" t="s">
        <v>58</v>
      </c>
      <c r="G82" s="67" t="s">
        <v>58</v>
      </c>
      <c r="H82" s="109" t="s">
        <v>58</v>
      </c>
      <c r="I82" s="67">
        <f>IF((I47=0),"-",(I24/((I47+J47)/2)*100))</f>
        <v>6.829939925369373</v>
      </c>
      <c r="J82" s="109">
        <f>IF((J47=0),"-",(J24/((J47+K47)/2)*100))</f>
        <v>12.192811415605242</v>
      </c>
      <c r="K82" s="53">
        <f>IF((K47=0),"-",(K24/((K47+L47)/2)*100))</f>
        <v>6.070365868566683</v>
      </c>
      <c r="L82" s="53">
        <v>2.3</v>
      </c>
      <c r="M82" s="13"/>
    </row>
    <row r="83" spans="1:13" ht="15" customHeight="1">
      <c r="A83" s="198" t="s">
        <v>47</v>
      </c>
      <c r="B83" s="198"/>
      <c r="C83" s="7"/>
      <c r="D83" s="7"/>
      <c r="E83" s="67" t="s">
        <v>58</v>
      </c>
      <c r="F83" s="54" t="s">
        <v>58</v>
      </c>
      <c r="G83" s="67" t="s">
        <v>58</v>
      </c>
      <c r="H83" s="109" t="s">
        <v>58</v>
      </c>
      <c r="I83" s="67">
        <f>IF((I47=0),"-",((I17+I18)/((I47+I48+I49+I51+J47+J48+J49+J51)/2)*100))</f>
        <v>7.366299004017889</v>
      </c>
      <c r="J83" s="109">
        <f>IF((J47=0),"-",((J17+J18)/((J47+J48+J49+J51+K47+K48+K49+K51)/2)*100))</f>
        <v>10.576770337061307</v>
      </c>
      <c r="K83" s="109">
        <f>IF((K47=0),"-",((K17+K18)/((K47+K48+K49+K51+L47+L48+L49+L51)/2)*100))</f>
        <v>9.219203470907305</v>
      </c>
      <c r="L83" s="54">
        <v>8.6</v>
      </c>
      <c r="M83" s="13"/>
    </row>
    <row r="84" spans="1:13" ht="15" customHeight="1">
      <c r="A84" s="198" t="s">
        <v>48</v>
      </c>
      <c r="B84" s="198"/>
      <c r="C84" s="6"/>
      <c r="D84" s="6"/>
      <c r="E84" s="71" t="s">
        <v>58</v>
      </c>
      <c r="F84" s="100" t="s">
        <v>58</v>
      </c>
      <c r="G84" s="71">
        <f aca="true" t="shared" si="19" ref="G84:L84">IF(G47=0,"-",((G47+G48)/G55*100))</f>
        <v>35.853760996502736</v>
      </c>
      <c r="H84" s="111">
        <f t="shared" si="19"/>
        <v>33.41295958727916</v>
      </c>
      <c r="I84" s="71">
        <f t="shared" si="19"/>
        <v>34.20056616972768</v>
      </c>
      <c r="J84" s="111">
        <f t="shared" si="19"/>
        <v>33.60666555481678</v>
      </c>
      <c r="K84" s="100">
        <f t="shared" si="19"/>
        <v>30.747983168517003</v>
      </c>
      <c r="L84" s="100">
        <f t="shared" si="19"/>
        <v>28.08553241547524</v>
      </c>
      <c r="M84" s="13"/>
    </row>
    <row r="85" spans="1:13" ht="15" customHeight="1">
      <c r="A85" s="198" t="s">
        <v>49</v>
      </c>
      <c r="B85" s="198"/>
      <c r="C85" s="6"/>
      <c r="D85" s="6"/>
      <c r="E85" s="68" t="s">
        <v>58</v>
      </c>
      <c r="F85" s="1" t="s">
        <v>58</v>
      </c>
      <c r="G85" s="68">
        <f aca="true" t="shared" si="20" ref="G85:L85">IF((G51+G49-G43-G41-G37)=0,"-",(G51+G49-G43-G41-G37))</f>
        <v>2135.3559999999998</v>
      </c>
      <c r="H85" s="112">
        <f t="shared" si="20"/>
        <v>2394.5110000000004</v>
      </c>
      <c r="I85" s="68">
        <f t="shared" si="20"/>
        <v>2427.2760000000003</v>
      </c>
      <c r="J85" s="112">
        <f t="shared" si="20"/>
        <v>2288.9020000000005</v>
      </c>
      <c r="K85" s="1">
        <f t="shared" si="20"/>
        <v>2684.455</v>
      </c>
      <c r="L85" s="1">
        <f t="shared" si="20"/>
        <v>3148.119</v>
      </c>
      <c r="M85" s="13"/>
    </row>
    <row r="86" spans="1:12" ht="15" customHeight="1">
      <c r="A86" s="198" t="s">
        <v>50</v>
      </c>
      <c r="B86" s="198"/>
      <c r="C86" s="3"/>
      <c r="D86" s="3"/>
      <c r="E86" s="69" t="s">
        <v>58</v>
      </c>
      <c r="F86" s="2" t="s">
        <v>58</v>
      </c>
      <c r="G86" s="69">
        <f aca="true" t="shared" si="21" ref="G86:L86">IF((G47=0),"-",((G51+G49)/(G47+G48)))</f>
        <v>1.1194316616508366</v>
      </c>
      <c r="H86" s="113">
        <f t="shared" si="21"/>
        <v>1.2087494455371148</v>
      </c>
      <c r="I86" s="69">
        <f t="shared" si="21"/>
        <v>1.1243856220510493</v>
      </c>
      <c r="J86" s="113">
        <f t="shared" si="21"/>
        <v>1.126434325435393</v>
      </c>
      <c r="K86" s="2">
        <f t="shared" si="21"/>
        <v>1.3480191810752784</v>
      </c>
      <c r="L86" s="2">
        <f t="shared" si="21"/>
        <v>1.5458972976938348</v>
      </c>
    </row>
    <row r="87" spans="1:12" ht="15" customHeight="1">
      <c r="A87" s="200" t="s">
        <v>51</v>
      </c>
      <c r="B87" s="200"/>
      <c r="C87" s="22"/>
      <c r="D87" s="22"/>
      <c r="E87" s="70" t="s">
        <v>58</v>
      </c>
      <c r="F87" s="18" t="s">
        <v>58</v>
      </c>
      <c r="G87" s="70" t="s">
        <v>58</v>
      </c>
      <c r="H87" s="163" t="s">
        <v>58</v>
      </c>
      <c r="I87" s="70">
        <v>3016</v>
      </c>
      <c r="J87" s="163">
        <v>3080</v>
      </c>
      <c r="K87" s="18">
        <v>3167</v>
      </c>
      <c r="L87" s="18">
        <v>3182</v>
      </c>
    </row>
    <row r="88" spans="1:12" ht="15" customHeight="1">
      <c r="A88" s="5" t="s">
        <v>124</v>
      </c>
      <c r="B88" s="5"/>
      <c r="C88" s="5"/>
      <c r="D88" s="5"/>
      <c r="E88" s="5"/>
      <c r="F88" s="5"/>
      <c r="G88" s="131"/>
      <c r="H88" s="131"/>
      <c r="I88" s="5"/>
      <c r="J88" s="5"/>
      <c r="K88" s="5"/>
      <c r="L88" s="5"/>
    </row>
    <row r="89" spans="1:12" ht="15">
      <c r="A89" s="5" t="s">
        <v>110</v>
      </c>
      <c r="B89" s="5"/>
      <c r="C89" s="5"/>
      <c r="D89" s="5"/>
      <c r="E89" s="5"/>
      <c r="F89" s="5"/>
      <c r="G89" s="132"/>
      <c r="H89" s="132"/>
      <c r="I89" s="5"/>
      <c r="J89" s="5"/>
      <c r="K89" s="5"/>
      <c r="L89" s="5"/>
    </row>
    <row r="90" spans="1:12" ht="15">
      <c r="A90" s="5" t="s">
        <v>125</v>
      </c>
      <c r="B90" s="5"/>
      <c r="C90" s="5"/>
      <c r="D90" s="5"/>
      <c r="E90" s="5"/>
      <c r="F90" s="5"/>
      <c r="G90" s="132"/>
      <c r="H90" s="132"/>
      <c r="I90" s="5"/>
      <c r="J90" s="5"/>
      <c r="K90" s="5"/>
      <c r="L90" s="5"/>
    </row>
    <row r="91" spans="1:12" ht="15">
      <c r="A91" s="5"/>
      <c r="B91" s="5"/>
      <c r="C91" s="5"/>
      <c r="D91" s="5"/>
      <c r="E91" s="5"/>
      <c r="F91" s="5"/>
      <c r="G91" s="45"/>
      <c r="H91" s="45"/>
      <c r="I91" s="5"/>
      <c r="J91" s="5"/>
      <c r="K91" s="5"/>
      <c r="L91" s="5"/>
    </row>
    <row r="92" spans="1:12" ht="15" customHeight="1">
      <c r="A92" s="5"/>
      <c r="B92" s="5"/>
      <c r="C92" s="5"/>
      <c r="D92" s="5"/>
      <c r="E92" s="5"/>
      <c r="F92" s="5"/>
      <c r="G92" s="45"/>
      <c r="H92" s="45"/>
      <c r="I92" s="5"/>
      <c r="J92" s="5"/>
      <c r="K92" s="5"/>
      <c r="L92" s="5"/>
    </row>
    <row r="93" spans="1:12" ht="15">
      <c r="A93" s="5"/>
      <c r="B93" s="5"/>
      <c r="C93" s="5"/>
      <c r="D93" s="5"/>
      <c r="E93" s="5"/>
      <c r="F93" s="5"/>
      <c r="G93" s="45"/>
      <c r="H93" s="45"/>
      <c r="I93" s="5"/>
      <c r="J93" s="5"/>
      <c r="K93" s="5"/>
      <c r="L93" s="5"/>
    </row>
    <row r="94" spans="1:22" ht="15" customHeight="1">
      <c r="A94" s="5"/>
      <c r="B94" s="5"/>
      <c r="C94" s="5"/>
      <c r="D94" s="5"/>
      <c r="E94" s="5"/>
      <c r="F94" s="5"/>
      <c r="G94" s="45"/>
      <c r="H94" s="45"/>
      <c r="I94" s="5"/>
      <c r="J94" s="5"/>
      <c r="K94" s="5"/>
      <c r="L94" s="5"/>
      <c r="O94" s="36"/>
      <c r="P94" s="36"/>
      <c r="Q94" s="36"/>
      <c r="R94" s="36"/>
      <c r="S94" s="36"/>
      <c r="T94" s="36"/>
      <c r="U94" s="36"/>
      <c r="V94" s="36"/>
    </row>
    <row r="95" spans="1:12" ht="15">
      <c r="A95" s="5"/>
      <c r="B95" s="5"/>
      <c r="C95" s="5"/>
      <c r="D95" s="5"/>
      <c r="E95" s="5"/>
      <c r="F95" s="5"/>
      <c r="G95" s="45"/>
      <c r="H95" s="45"/>
      <c r="I95" s="5"/>
      <c r="J95" s="5"/>
      <c r="K95" s="5"/>
      <c r="L95" s="5"/>
    </row>
    <row r="96" spans="2:8" ht="15">
      <c r="B96" s="21"/>
      <c r="C96" s="21"/>
      <c r="D96" s="21"/>
      <c r="G96" s="45"/>
      <c r="H96" s="45"/>
    </row>
    <row r="97" spans="1:8" ht="15">
      <c r="A97" s="21"/>
      <c r="B97" s="21"/>
      <c r="C97" s="21"/>
      <c r="D97" s="21"/>
      <c r="G97" s="45"/>
      <c r="H97" s="45"/>
    </row>
    <row r="98" spans="1:8" ht="15">
      <c r="A98" s="21"/>
      <c r="B98" s="21"/>
      <c r="C98" s="21"/>
      <c r="D98" s="21"/>
      <c r="G98" s="45"/>
      <c r="H98" s="45"/>
    </row>
    <row r="99" spans="1:8" ht="15">
      <c r="A99" s="21"/>
      <c r="B99" s="21"/>
      <c r="C99" s="21"/>
      <c r="D99" s="21"/>
      <c r="G99" s="45"/>
      <c r="H99" s="45"/>
    </row>
    <row r="100" spans="1:8" ht="15">
      <c r="A100" s="21"/>
      <c r="B100" s="21"/>
      <c r="C100" s="21"/>
      <c r="D100" s="21"/>
      <c r="G100" s="45"/>
      <c r="H100" s="45"/>
    </row>
    <row r="101" spans="1:8" ht="15">
      <c r="A101" s="21"/>
      <c r="B101" s="21"/>
      <c r="C101" s="21"/>
      <c r="D101" s="21"/>
      <c r="G101" s="45"/>
      <c r="H101" s="45"/>
    </row>
    <row r="102" spans="1:8" ht="15">
      <c r="A102" s="21"/>
      <c r="B102" s="21"/>
      <c r="C102" s="21"/>
      <c r="D102" s="21"/>
      <c r="G102" s="45"/>
      <c r="H102" s="45"/>
    </row>
  </sheetData>
  <sheetProtection/>
  <mergeCells count="21">
    <mergeCell ref="A86:B86"/>
    <mergeCell ref="A87:B87"/>
    <mergeCell ref="A1:L1"/>
    <mergeCell ref="A61:B61"/>
    <mergeCell ref="A62:B62"/>
    <mergeCell ref="A63:B63"/>
    <mergeCell ref="A64:B64"/>
    <mergeCell ref="A80:B80"/>
    <mergeCell ref="A82:B82"/>
    <mergeCell ref="A84:B84"/>
    <mergeCell ref="A71:B71"/>
    <mergeCell ref="A72:B72"/>
    <mergeCell ref="A74:B74"/>
    <mergeCell ref="A85:B85"/>
    <mergeCell ref="A83:B83"/>
    <mergeCell ref="A65:B65"/>
    <mergeCell ref="A67:B67"/>
    <mergeCell ref="A68:B68"/>
    <mergeCell ref="A69:B69"/>
    <mergeCell ref="A70:B70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5.00390625" style="0" customWidth="1"/>
    <col min="5" max="6" width="9.7109375" style="0" customWidth="1"/>
    <col min="7" max="8" width="9.7109375" style="42" customWidth="1"/>
    <col min="9" max="12" width="9.7109375" style="0" customWidth="1"/>
    <col min="15" max="17" width="9.140625" style="0" customWidth="1"/>
  </cols>
  <sheetData>
    <row r="1" spans="1:12" ht="18" customHeight="1">
      <c r="A1" s="199" t="s">
        <v>74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ht="15" customHeight="1">
      <c r="A2" s="30" t="s">
        <v>65</v>
      </c>
      <c r="B2" s="12"/>
      <c r="C2" s="12"/>
      <c r="D2" s="12"/>
      <c r="E2" s="13"/>
      <c r="F2" s="13"/>
      <c r="G2" s="44"/>
      <c r="H2" s="44"/>
      <c r="I2" s="13"/>
      <c r="J2" s="13"/>
      <c r="K2" s="14"/>
      <c r="L2" s="14"/>
    </row>
    <row r="3" spans="1:12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2008</v>
      </c>
    </row>
    <row r="4" spans="1:12" ht="12.75" customHeight="1">
      <c r="A4" s="59"/>
      <c r="B4" s="59"/>
      <c r="C4" s="60"/>
      <c r="D4" s="57"/>
      <c r="E4" s="58" t="s">
        <v>119</v>
      </c>
      <c r="F4" s="58" t="s">
        <v>119</v>
      </c>
      <c r="G4" s="58" t="s">
        <v>120</v>
      </c>
      <c r="H4" s="58" t="s">
        <v>120</v>
      </c>
      <c r="I4" s="58"/>
      <c r="J4" s="58"/>
      <c r="K4" s="58"/>
      <c r="L4" s="58"/>
    </row>
    <row r="5" spans="1:12" s="16" customFormat="1" ht="12.75" customHeight="1">
      <c r="A5" s="56" t="s">
        <v>1</v>
      </c>
      <c r="B5" s="63"/>
      <c r="C5" s="60"/>
      <c r="D5" s="60" t="s">
        <v>57</v>
      </c>
      <c r="E5" s="62"/>
      <c r="F5" s="62" t="s">
        <v>55</v>
      </c>
      <c r="G5" s="62"/>
      <c r="H5" s="62" t="s">
        <v>55</v>
      </c>
      <c r="I5" s="62" t="s">
        <v>55</v>
      </c>
      <c r="J5" s="62" t="s">
        <v>55</v>
      </c>
      <c r="K5" s="62" t="s">
        <v>55</v>
      </c>
      <c r="L5" s="62" t="s">
        <v>55</v>
      </c>
    </row>
    <row r="6" ht="1.5" customHeight="1"/>
    <row r="7" spans="1:14" ht="15" customHeight="1">
      <c r="A7" s="28" t="s">
        <v>2</v>
      </c>
      <c r="B7" s="6"/>
      <c r="C7" s="6"/>
      <c r="D7" s="6"/>
      <c r="E7" s="84">
        <v>12.879999999999999</v>
      </c>
      <c r="F7" s="85">
        <v>13.116</v>
      </c>
      <c r="G7" s="84">
        <v>25.505</v>
      </c>
      <c r="H7" s="125">
        <v>25.662</v>
      </c>
      <c r="I7" s="84">
        <v>46.135</v>
      </c>
      <c r="J7" s="125">
        <v>49.888</v>
      </c>
      <c r="K7" s="85">
        <v>40.091</v>
      </c>
      <c r="L7" s="85">
        <v>58.916</v>
      </c>
      <c r="M7" s="37"/>
      <c r="N7" s="37"/>
    </row>
    <row r="8" spans="1:14" ht="15" customHeight="1">
      <c r="A8" s="28" t="s">
        <v>3</v>
      </c>
      <c r="B8" s="3"/>
      <c r="C8" s="3"/>
      <c r="D8" s="3"/>
      <c r="E8" s="86">
        <v>-10.141</v>
      </c>
      <c r="F8" s="87">
        <v>-10.803000000000003</v>
      </c>
      <c r="G8" s="86">
        <v>-21.297</v>
      </c>
      <c r="H8" s="159">
        <v>-20.79</v>
      </c>
      <c r="I8" s="86">
        <v>-39.698</v>
      </c>
      <c r="J8" s="159">
        <v>-41.984</v>
      </c>
      <c r="K8" s="87">
        <v>-40.458999999999996</v>
      </c>
      <c r="L8" s="87">
        <v>-54.791</v>
      </c>
      <c r="M8" s="37"/>
      <c r="N8" s="37"/>
    </row>
    <row r="9" spans="1:14" ht="15" customHeight="1">
      <c r="A9" s="28" t="s">
        <v>4</v>
      </c>
      <c r="B9" s="3"/>
      <c r="C9" s="3"/>
      <c r="D9" s="3"/>
      <c r="E9" s="86">
        <v>0.031</v>
      </c>
      <c r="F9" s="87">
        <v>0.045</v>
      </c>
      <c r="G9" s="86">
        <v>0.062</v>
      </c>
      <c r="H9" s="159">
        <v>0.076</v>
      </c>
      <c r="I9" s="86">
        <v>0.166</v>
      </c>
      <c r="J9" s="159">
        <v>0.187</v>
      </c>
      <c r="K9" s="87">
        <v>0.157</v>
      </c>
      <c r="L9" s="87">
        <v>0.203</v>
      </c>
      <c r="M9" s="37"/>
      <c r="N9" s="37"/>
    </row>
    <row r="10" spans="1:14" ht="15" customHeight="1">
      <c r="A10" s="28" t="s">
        <v>5</v>
      </c>
      <c r="B10" s="3"/>
      <c r="C10" s="3"/>
      <c r="D10" s="3"/>
      <c r="E10" s="86"/>
      <c r="F10" s="87"/>
      <c r="G10" s="86"/>
      <c r="H10" s="159"/>
      <c r="I10" s="86"/>
      <c r="J10" s="159"/>
      <c r="K10" s="87"/>
      <c r="L10" s="87"/>
      <c r="M10" s="37"/>
      <c r="N10" s="37"/>
    </row>
    <row r="11" spans="1:14" ht="15" customHeight="1">
      <c r="A11" s="29" t="s">
        <v>6</v>
      </c>
      <c r="B11" s="22"/>
      <c r="C11" s="22"/>
      <c r="D11" s="22"/>
      <c r="E11" s="88"/>
      <c r="F11" s="89"/>
      <c r="G11" s="88"/>
      <c r="H11" s="160"/>
      <c r="I11" s="88"/>
      <c r="J11" s="160"/>
      <c r="K11" s="89"/>
      <c r="L11" s="89"/>
      <c r="M11" s="37"/>
      <c r="N11" s="37"/>
    </row>
    <row r="12" spans="1:14" ht="15" customHeight="1">
      <c r="A12" s="10" t="s">
        <v>7</v>
      </c>
      <c r="B12" s="10"/>
      <c r="C12" s="10"/>
      <c r="D12" s="10"/>
      <c r="E12" s="84">
        <f aca="true" t="shared" si="0" ref="E12:L12">SUM(E7:E11)</f>
        <v>2.769999999999999</v>
      </c>
      <c r="F12" s="85">
        <f t="shared" si="0"/>
        <v>2.357999999999997</v>
      </c>
      <c r="G12" s="84">
        <f>SUM(G7:G11)</f>
        <v>4.269999999999999</v>
      </c>
      <c r="H12" s="125">
        <f>SUM(H7:H11)</f>
        <v>4.9479999999999995</v>
      </c>
      <c r="I12" s="84">
        <f>SUM(I7:I11)</f>
        <v>6.602999999999998</v>
      </c>
      <c r="J12" s="125">
        <f t="shared" si="0"/>
        <v>8.090999999999996</v>
      </c>
      <c r="K12" s="85">
        <f t="shared" si="0"/>
        <v>-0.210999999999995</v>
      </c>
      <c r="L12" s="85">
        <f t="shared" si="0"/>
        <v>4.328</v>
      </c>
      <c r="M12" s="37"/>
      <c r="N12" s="37"/>
    </row>
    <row r="13" spans="1:14" ht="15" customHeight="1">
      <c r="A13" s="29" t="s">
        <v>73</v>
      </c>
      <c r="B13" s="22"/>
      <c r="C13" s="22"/>
      <c r="D13" s="22"/>
      <c r="E13" s="88">
        <v>-1.0700000000000003</v>
      </c>
      <c r="F13" s="89">
        <v>-0.9039999999999998</v>
      </c>
      <c r="G13" s="88">
        <v>-2.109</v>
      </c>
      <c r="H13" s="160">
        <v>-1.8949999999999998</v>
      </c>
      <c r="I13" s="88">
        <v>-3.6889999999999996</v>
      </c>
      <c r="J13" s="160">
        <v>-4.402</v>
      </c>
      <c r="K13" s="89">
        <v>-3.129</v>
      </c>
      <c r="L13" s="89">
        <v>-2.208</v>
      </c>
      <c r="M13" s="37"/>
      <c r="N13" s="37"/>
    </row>
    <row r="14" spans="1:14" ht="15" customHeight="1">
      <c r="A14" s="10" t="s">
        <v>8</v>
      </c>
      <c r="B14" s="10"/>
      <c r="C14" s="10"/>
      <c r="D14" s="10"/>
      <c r="E14" s="84">
        <f aca="true" t="shared" si="1" ref="E14:L14">SUM(E12:E13)</f>
        <v>1.6999999999999988</v>
      </c>
      <c r="F14" s="85">
        <f t="shared" si="1"/>
        <v>1.453999999999997</v>
      </c>
      <c r="G14" s="84">
        <f>SUM(G12:G13)</f>
        <v>2.1609999999999987</v>
      </c>
      <c r="H14" s="125">
        <f>SUM(H12:H13)</f>
        <v>3.053</v>
      </c>
      <c r="I14" s="84">
        <f>SUM(I12:I13)</f>
        <v>2.9139999999999984</v>
      </c>
      <c r="J14" s="125">
        <f t="shared" si="1"/>
        <v>3.6889999999999956</v>
      </c>
      <c r="K14" s="85">
        <f t="shared" si="1"/>
        <v>-3.339999999999995</v>
      </c>
      <c r="L14" s="85">
        <f t="shared" si="1"/>
        <v>2.12</v>
      </c>
      <c r="M14" s="37"/>
      <c r="N14" s="37"/>
    </row>
    <row r="15" spans="1:14" ht="15" customHeight="1">
      <c r="A15" s="28" t="s">
        <v>9</v>
      </c>
      <c r="B15" s="4"/>
      <c r="C15" s="4"/>
      <c r="D15" s="4"/>
      <c r="E15" s="86"/>
      <c r="F15" s="87"/>
      <c r="G15" s="86"/>
      <c r="H15" s="159"/>
      <c r="I15" s="86"/>
      <c r="J15" s="159"/>
      <c r="K15" s="87"/>
      <c r="L15" s="87"/>
      <c r="M15" s="37"/>
      <c r="N15" s="37"/>
    </row>
    <row r="16" spans="1:14" ht="15" customHeight="1">
      <c r="A16" s="29" t="s">
        <v>10</v>
      </c>
      <c r="B16" s="22"/>
      <c r="C16" s="22"/>
      <c r="D16" s="22"/>
      <c r="E16" s="88"/>
      <c r="F16" s="89"/>
      <c r="G16" s="88"/>
      <c r="H16" s="160"/>
      <c r="I16" s="88"/>
      <c r="J16" s="160"/>
      <c r="K16" s="89"/>
      <c r="L16" s="89"/>
      <c r="M16" s="37"/>
      <c r="N16" s="37"/>
    </row>
    <row r="17" spans="1:14" ht="15" customHeight="1">
      <c r="A17" s="10" t="s">
        <v>11</v>
      </c>
      <c r="B17" s="10"/>
      <c r="C17" s="10"/>
      <c r="D17" s="10"/>
      <c r="E17" s="84">
        <f aca="true" t="shared" si="2" ref="E17:L17">SUM(E14:E16)</f>
        <v>1.6999999999999988</v>
      </c>
      <c r="F17" s="85">
        <f t="shared" si="2"/>
        <v>1.453999999999997</v>
      </c>
      <c r="G17" s="84">
        <f>SUM(G14:G16)</f>
        <v>2.1609999999999987</v>
      </c>
      <c r="H17" s="125">
        <f>SUM(H14:H16)</f>
        <v>3.053</v>
      </c>
      <c r="I17" s="84">
        <f>SUM(I14:I16)</f>
        <v>2.9139999999999984</v>
      </c>
      <c r="J17" s="125">
        <f t="shared" si="2"/>
        <v>3.6889999999999956</v>
      </c>
      <c r="K17" s="85">
        <f t="shared" si="2"/>
        <v>-3.339999999999995</v>
      </c>
      <c r="L17" s="85">
        <f t="shared" si="2"/>
        <v>2.12</v>
      </c>
      <c r="M17" s="37"/>
      <c r="N17" s="37"/>
    </row>
    <row r="18" spans="1:14" ht="15" customHeight="1">
      <c r="A18" s="28" t="s">
        <v>12</v>
      </c>
      <c r="B18" s="3"/>
      <c r="C18" s="3"/>
      <c r="D18" s="3"/>
      <c r="E18" s="86"/>
      <c r="F18" s="87">
        <v>0.017</v>
      </c>
      <c r="G18" s="86"/>
      <c r="H18" s="159">
        <v>0.017</v>
      </c>
      <c r="I18" s="86">
        <v>0.103</v>
      </c>
      <c r="J18" s="159">
        <v>0.23600000000000002</v>
      </c>
      <c r="K18" s="87">
        <v>0.307</v>
      </c>
      <c r="L18" s="87">
        <v>1.835</v>
      </c>
      <c r="M18" s="37"/>
      <c r="N18" s="37"/>
    </row>
    <row r="19" spans="1:14" ht="15" customHeight="1">
      <c r="A19" s="29" t="s">
        <v>13</v>
      </c>
      <c r="B19" s="22"/>
      <c r="C19" s="22"/>
      <c r="D19" s="22"/>
      <c r="E19" s="88">
        <v>-0.01899999999999996</v>
      </c>
      <c r="F19" s="89">
        <v>-0.22599999999999998</v>
      </c>
      <c r="G19" s="88">
        <v>-0.51</v>
      </c>
      <c r="H19" s="160">
        <v>-0.488</v>
      </c>
      <c r="I19" s="88">
        <v>-2.003</v>
      </c>
      <c r="J19" s="160">
        <v>-0.973</v>
      </c>
      <c r="K19" s="89">
        <v>-1.377</v>
      </c>
      <c r="L19" s="89">
        <v>-3.887</v>
      </c>
      <c r="M19" s="37"/>
      <c r="N19" s="37"/>
    </row>
    <row r="20" spans="1:14" ht="15" customHeight="1">
      <c r="A20" s="10" t="s">
        <v>14</v>
      </c>
      <c r="B20" s="10"/>
      <c r="C20" s="10"/>
      <c r="D20" s="10"/>
      <c r="E20" s="84">
        <f aca="true" t="shared" si="3" ref="E20:L20">SUM(E17:E19)</f>
        <v>1.680999999999999</v>
      </c>
      <c r="F20" s="85">
        <f t="shared" si="3"/>
        <v>1.244999999999997</v>
      </c>
      <c r="G20" s="84">
        <f>SUM(G17:G19)</f>
        <v>1.6509999999999987</v>
      </c>
      <c r="H20" s="125">
        <f>SUM(H17:H19)</f>
        <v>2.582</v>
      </c>
      <c r="I20" s="84">
        <f>SUM(I17:I19)</f>
        <v>1.0139999999999985</v>
      </c>
      <c r="J20" s="125">
        <f t="shared" si="3"/>
        <v>2.951999999999996</v>
      </c>
      <c r="K20" s="85">
        <f t="shared" si="3"/>
        <v>-4.409999999999995</v>
      </c>
      <c r="L20" s="85">
        <f t="shared" si="3"/>
        <v>0.06800000000000006</v>
      </c>
      <c r="M20" s="37"/>
      <c r="N20" s="37"/>
    </row>
    <row r="21" spans="1:14" ht="15" customHeight="1">
      <c r="A21" s="28" t="s">
        <v>15</v>
      </c>
      <c r="B21" s="3"/>
      <c r="C21" s="3"/>
      <c r="D21" s="3"/>
      <c r="E21" s="86">
        <v>-0.42900000000000005</v>
      </c>
      <c r="F21" s="87"/>
      <c r="G21" s="86">
        <v>-0.468</v>
      </c>
      <c r="H21" s="159"/>
      <c r="I21" s="86"/>
      <c r="J21" s="159"/>
      <c r="K21" s="87"/>
      <c r="L21" s="87"/>
      <c r="M21" s="37"/>
      <c r="N21" s="37"/>
    </row>
    <row r="22" spans="1:14" ht="15" customHeight="1">
      <c r="A22" s="29" t="s">
        <v>16</v>
      </c>
      <c r="B22" s="24"/>
      <c r="C22" s="24"/>
      <c r="D22" s="24"/>
      <c r="E22" s="88"/>
      <c r="F22" s="89"/>
      <c r="G22" s="88"/>
      <c r="H22" s="160"/>
      <c r="I22" s="88"/>
      <c r="J22" s="160"/>
      <c r="K22" s="89"/>
      <c r="L22" s="89"/>
      <c r="M22" s="37"/>
      <c r="N22" s="37"/>
    </row>
    <row r="23" spans="1:14" ht="15" customHeight="1">
      <c r="A23" s="32" t="s">
        <v>90</v>
      </c>
      <c r="B23" s="11"/>
      <c r="C23" s="11"/>
      <c r="D23" s="11"/>
      <c r="E23" s="84">
        <f>SUM(E20:E22)</f>
        <v>1.251999999999999</v>
      </c>
      <c r="F23" s="85"/>
      <c r="G23" s="84">
        <f>SUM(G20:G22)</f>
        <v>1.1829999999999987</v>
      </c>
      <c r="H23" s="125"/>
      <c r="I23" s="84"/>
      <c r="J23" s="125"/>
      <c r="K23" s="85"/>
      <c r="L23" s="85"/>
      <c r="M23" s="37"/>
      <c r="N23" s="37"/>
    </row>
    <row r="24" spans="1:14" ht="15" customHeight="1">
      <c r="A24" s="28" t="s">
        <v>81</v>
      </c>
      <c r="B24" s="3"/>
      <c r="C24" s="3"/>
      <c r="D24" s="3"/>
      <c r="E24" s="86">
        <f>E23-E25</f>
        <v>1.251999999999999</v>
      </c>
      <c r="F24" s="87"/>
      <c r="G24" s="86">
        <f>G23-G25</f>
        <v>1.1829999999999987</v>
      </c>
      <c r="H24" s="159"/>
      <c r="I24" s="86"/>
      <c r="J24" s="159"/>
      <c r="K24" s="87"/>
      <c r="L24" s="87"/>
      <c r="M24" s="37"/>
      <c r="N24" s="37"/>
    </row>
    <row r="25" spans="1:12" ht="15" customHeight="1">
      <c r="A25" s="28" t="s">
        <v>88</v>
      </c>
      <c r="B25" s="3"/>
      <c r="C25" s="3"/>
      <c r="D25" s="3"/>
      <c r="E25" s="86"/>
      <c r="F25" s="87"/>
      <c r="G25" s="86"/>
      <c r="H25" s="159"/>
      <c r="I25" s="86"/>
      <c r="J25" s="159"/>
      <c r="K25" s="87"/>
      <c r="L25" s="87"/>
    </row>
    <row r="26" spans="1:12" ht="10.5" customHeight="1">
      <c r="A26" s="3"/>
      <c r="B26" s="3"/>
      <c r="C26" s="3"/>
      <c r="D26" s="3"/>
      <c r="E26" s="86"/>
      <c r="F26" s="87"/>
      <c r="G26" s="86"/>
      <c r="H26" s="159"/>
      <c r="I26" s="86"/>
      <c r="J26" s="87"/>
      <c r="K26" s="87"/>
      <c r="L26" s="87"/>
    </row>
    <row r="27" spans="1:12" ht="15" customHeight="1">
      <c r="A27" s="178" t="s">
        <v>107</v>
      </c>
      <c r="B27" s="179"/>
      <c r="C27" s="179"/>
      <c r="D27" s="179"/>
      <c r="E27" s="188">
        <v>-0.119</v>
      </c>
      <c r="F27" s="192"/>
      <c r="G27" s="188">
        <v>-0.919</v>
      </c>
      <c r="H27" s="189"/>
      <c r="I27" s="188">
        <v>-0.519</v>
      </c>
      <c r="J27" s="192">
        <v>-0.625</v>
      </c>
      <c r="K27" s="196">
        <v>-2.801</v>
      </c>
      <c r="L27" s="192">
        <v>-0.657</v>
      </c>
    </row>
    <row r="28" spans="1:12" ht="15" customHeight="1">
      <c r="A28" s="183" t="s">
        <v>108</v>
      </c>
      <c r="B28" s="184"/>
      <c r="C28" s="184"/>
      <c r="D28" s="184"/>
      <c r="E28" s="190">
        <f>E14-E27</f>
        <v>1.8189999999999988</v>
      </c>
      <c r="F28" s="193">
        <f aca="true" t="shared" si="4" ref="F28:L28">F14-F27</f>
        <v>1.453999999999997</v>
      </c>
      <c r="G28" s="190">
        <f t="shared" si="4"/>
        <v>3.0799999999999987</v>
      </c>
      <c r="H28" s="191">
        <f t="shared" si="4"/>
        <v>3.053</v>
      </c>
      <c r="I28" s="190">
        <f t="shared" si="4"/>
        <v>3.4329999999999985</v>
      </c>
      <c r="J28" s="193">
        <f t="shared" si="4"/>
        <v>4.313999999999996</v>
      </c>
      <c r="K28" s="193">
        <f t="shared" si="4"/>
        <v>-0.5389999999999948</v>
      </c>
      <c r="L28" s="193">
        <f t="shared" si="4"/>
        <v>2.777</v>
      </c>
    </row>
    <row r="29" spans="1:12" ht="15">
      <c r="A29" s="3"/>
      <c r="B29" s="3"/>
      <c r="C29" s="3"/>
      <c r="D29" s="3"/>
      <c r="E29" s="87"/>
      <c r="F29" s="87"/>
      <c r="G29" s="47"/>
      <c r="H29" s="47"/>
      <c r="I29" s="87"/>
      <c r="J29" s="87"/>
      <c r="K29" s="87"/>
      <c r="L29" s="87"/>
    </row>
    <row r="30" spans="1:12" ht="12.75" customHeight="1">
      <c r="A30" s="55"/>
      <c r="B30" s="55"/>
      <c r="C30" s="60"/>
      <c r="D30" s="57"/>
      <c r="E30" s="58">
        <f>E$3</f>
        <v>2012</v>
      </c>
      <c r="F30" s="58">
        <f aca="true" t="shared" si="5" ref="F30:L30">F$3</f>
        <v>2011</v>
      </c>
      <c r="G30" s="58">
        <f>G$3</f>
        <v>2012</v>
      </c>
      <c r="H30" s="58">
        <f>H$3</f>
        <v>2011</v>
      </c>
      <c r="I30" s="58">
        <f t="shared" si="5"/>
        <v>2011</v>
      </c>
      <c r="J30" s="58">
        <f t="shared" si="5"/>
        <v>2010</v>
      </c>
      <c r="K30" s="58">
        <f t="shared" si="5"/>
        <v>2009</v>
      </c>
      <c r="L30" s="58">
        <f t="shared" si="5"/>
        <v>2008</v>
      </c>
    </row>
    <row r="31" spans="1:12" ht="12.75" customHeight="1">
      <c r="A31" s="59"/>
      <c r="B31" s="59"/>
      <c r="C31" s="60"/>
      <c r="D31" s="57"/>
      <c r="E31" s="92" t="str">
        <f>E$4</f>
        <v>Q2</v>
      </c>
      <c r="F31" s="92" t="str">
        <f>F$4</f>
        <v>Q2</v>
      </c>
      <c r="G31" s="78" t="str">
        <f>G$4</f>
        <v>Q1-2</v>
      </c>
      <c r="H31" s="78" t="str">
        <f>H$4</f>
        <v>Q1-2</v>
      </c>
      <c r="I31" s="92">
        <f>IF(I$4="","",I$4)</f>
      </c>
      <c r="J31" s="92"/>
      <c r="K31" s="92"/>
      <c r="L31" s="92"/>
    </row>
    <row r="32" spans="1:12" s="17" customFormat="1" ht="15" customHeight="1">
      <c r="A32" s="56" t="s">
        <v>79</v>
      </c>
      <c r="B32" s="65"/>
      <c r="C32" s="60"/>
      <c r="D32" s="60"/>
      <c r="E32" s="93"/>
      <c r="F32" s="93"/>
      <c r="G32" s="79"/>
      <c r="H32" s="79"/>
      <c r="I32" s="93"/>
      <c r="J32" s="93"/>
      <c r="K32" s="93"/>
      <c r="L32" s="93"/>
    </row>
    <row r="33" spans="5:12" ht="1.5" customHeight="1">
      <c r="E33" s="37"/>
      <c r="F33" s="37"/>
      <c r="G33" s="80"/>
      <c r="H33" s="80"/>
      <c r="I33" s="37"/>
      <c r="J33" s="37"/>
      <c r="K33" s="37"/>
      <c r="L33" s="37"/>
    </row>
    <row r="34" spans="1:12" ht="15" customHeight="1">
      <c r="A34" s="28" t="s">
        <v>17</v>
      </c>
      <c r="B34" s="7"/>
      <c r="C34" s="7"/>
      <c r="D34" s="7"/>
      <c r="E34" s="74"/>
      <c r="F34" s="47"/>
      <c r="G34" s="86">
        <v>92.824</v>
      </c>
      <c r="H34" s="153"/>
      <c r="I34" s="86"/>
      <c r="J34" s="159"/>
      <c r="K34" s="87"/>
      <c r="L34" s="87"/>
    </row>
    <row r="35" spans="1:12" ht="15" customHeight="1">
      <c r="A35" s="28" t="s">
        <v>18</v>
      </c>
      <c r="B35" s="6"/>
      <c r="C35" s="6"/>
      <c r="D35" s="6"/>
      <c r="E35" s="74"/>
      <c r="F35" s="47"/>
      <c r="G35" s="86">
        <v>6.284000000000001</v>
      </c>
      <c r="H35" s="153"/>
      <c r="I35" s="86"/>
      <c r="J35" s="159"/>
      <c r="K35" s="87"/>
      <c r="L35" s="87"/>
    </row>
    <row r="36" spans="1:12" ht="15" customHeight="1">
      <c r="A36" s="28" t="s">
        <v>82</v>
      </c>
      <c r="B36" s="6"/>
      <c r="C36" s="6"/>
      <c r="D36" s="6"/>
      <c r="E36" s="74"/>
      <c r="F36" s="47"/>
      <c r="G36" s="86">
        <v>5.969</v>
      </c>
      <c r="H36" s="153"/>
      <c r="I36" s="86"/>
      <c r="J36" s="159"/>
      <c r="K36" s="87"/>
      <c r="L36" s="87"/>
    </row>
    <row r="37" spans="1:12" ht="15" customHeight="1">
      <c r="A37" s="28" t="s">
        <v>19</v>
      </c>
      <c r="B37" s="6"/>
      <c r="C37" s="6"/>
      <c r="D37" s="6"/>
      <c r="E37" s="74"/>
      <c r="F37" s="47"/>
      <c r="G37" s="86"/>
      <c r="H37" s="153"/>
      <c r="I37" s="86"/>
      <c r="J37" s="159"/>
      <c r="K37" s="87"/>
      <c r="L37" s="87"/>
    </row>
    <row r="38" spans="1:12" ht="15" customHeight="1">
      <c r="A38" s="29" t="s">
        <v>20</v>
      </c>
      <c r="B38" s="22"/>
      <c r="C38" s="22"/>
      <c r="D38" s="22"/>
      <c r="E38" s="73"/>
      <c r="F38" s="49"/>
      <c r="G38" s="88">
        <v>0.735</v>
      </c>
      <c r="H38" s="152"/>
      <c r="I38" s="88"/>
      <c r="J38" s="160"/>
      <c r="K38" s="89"/>
      <c r="L38" s="89"/>
    </row>
    <row r="39" spans="1:12" ht="15" customHeight="1">
      <c r="A39" s="30" t="s">
        <v>21</v>
      </c>
      <c r="B39" s="10"/>
      <c r="C39" s="10"/>
      <c r="D39" s="10"/>
      <c r="E39" s="102">
        <v>0</v>
      </c>
      <c r="F39" s="103">
        <v>0</v>
      </c>
      <c r="G39" s="84">
        <f>SUM(G34:G38)</f>
        <v>105.812</v>
      </c>
      <c r="H39" s="137">
        <f>SUM(H34:H38)</f>
        <v>0</v>
      </c>
      <c r="I39" s="84" t="s">
        <v>58</v>
      </c>
      <c r="J39" s="125" t="s">
        <v>58</v>
      </c>
      <c r="K39" s="85" t="s">
        <v>58</v>
      </c>
      <c r="L39" s="85" t="s">
        <v>58</v>
      </c>
    </row>
    <row r="40" spans="1:12" ht="15" customHeight="1">
      <c r="A40" s="28" t="s">
        <v>22</v>
      </c>
      <c r="B40" s="3"/>
      <c r="C40" s="3"/>
      <c r="D40" s="3"/>
      <c r="E40" s="74"/>
      <c r="F40" s="47"/>
      <c r="G40" s="86">
        <v>4.836</v>
      </c>
      <c r="H40" s="153"/>
      <c r="I40" s="86"/>
      <c r="J40" s="159"/>
      <c r="K40" s="87"/>
      <c r="L40" s="87"/>
    </row>
    <row r="41" spans="1:12" ht="15" customHeight="1">
      <c r="A41" s="28" t="s">
        <v>23</v>
      </c>
      <c r="B41" s="3"/>
      <c r="C41" s="3"/>
      <c r="D41" s="3"/>
      <c r="E41" s="74"/>
      <c r="F41" s="47"/>
      <c r="G41" s="86"/>
      <c r="H41" s="153"/>
      <c r="I41" s="86"/>
      <c r="J41" s="159"/>
      <c r="K41" s="87"/>
      <c r="L41" s="87"/>
    </row>
    <row r="42" spans="1:12" ht="15" customHeight="1">
      <c r="A42" s="28" t="s">
        <v>24</v>
      </c>
      <c r="B42" s="3"/>
      <c r="C42" s="3"/>
      <c r="D42" s="3"/>
      <c r="E42" s="74"/>
      <c r="F42" s="47"/>
      <c r="G42" s="86">
        <v>11.995000000000001</v>
      </c>
      <c r="H42" s="153"/>
      <c r="I42" s="86"/>
      <c r="J42" s="159"/>
      <c r="K42" s="87"/>
      <c r="L42" s="87"/>
    </row>
    <row r="43" spans="1:12" ht="15" customHeight="1">
      <c r="A43" s="28" t="s">
        <v>25</v>
      </c>
      <c r="B43" s="3"/>
      <c r="C43" s="3"/>
      <c r="D43" s="3"/>
      <c r="E43" s="74"/>
      <c r="F43" s="47"/>
      <c r="G43" s="86">
        <v>1.717</v>
      </c>
      <c r="H43" s="153"/>
      <c r="I43" s="86"/>
      <c r="J43" s="159"/>
      <c r="K43" s="87"/>
      <c r="L43" s="87"/>
    </row>
    <row r="44" spans="1:12" ht="15" customHeight="1">
      <c r="A44" s="29" t="s">
        <v>26</v>
      </c>
      <c r="B44" s="22"/>
      <c r="C44" s="22"/>
      <c r="D44" s="22"/>
      <c r="E44" s="73"/>
      <c r="F44" s="49"/>
      <c r="G44" s="88"/>
      <c r="H44" s="152"/>
      <c r="I44" s="88"/>
      <c r="J44" s="160"/>
      <c r="K44" s="89"/>
      <c r="L44" s="89"/>
    </row>
    <row r="45" spans="1:12" ht="15" customHeight="1">
      <c r="A45" s="31" t="s">
        <v>27</v>
      </c>
      <c r="B45" s="19"/>
      <c r="C45" s="19"/>
      <c r="D45" s="19"/>
      <c r="E45" s="104">
        <v>0</v>
      </c>
      <c r="F45" s="105">
        <v>0</v>
      </c>
      <c r="G45" s="94">
        <f>SUM(G40:G44)</f>
        <v>18.548000000000002</v>
      </c>
      <c r="H45" s="138">
        <f>SUM(H40:H44)</f>
        <v>0</v>
      </c>
      <c r="I45" s="94" t="s">
        <v>58</v>
      </c>
      <c r="J45" s="126" t="s">
        <v>58</v>
      </c>
      <c r="K45" s="95" t="s">
        <v>58</v>
      </c>
      <c r="L45" s="95" t="s">
        <v>58</v>
      </c>
    </row>
    <row r="46" spans="1:12" ht="15" customHeight="1">
      <c r="A46" s="30" t="s">
        <v>59</v>
      </c>
      <c r="B46" s="9"/>
      <c r="C46" s="9"/>
      <c r="D46" s="9"/>
      <c r="E46" s="102">
        <v>0</v>
      </c>
      <c r="F46" s="103">
        <v>0</v>
      </c>
      <c r="G46" s="84">
        <f>G45+G39</f>
        <v>124.36</v>
      </c>
      <c r="H46" s="137">
        <f>H45+H39</f>
        <v>0</v>
      </c>
      <c r="I46" s="84" t="s">
        <v>58</v>
      </c>
      <c r="J46" s="125" t="s">
        <v>58</v>
      </c>
      <c r="K46" s="85" t="s">
        <v>58</v>
      </c>
      <c r="L46" s="85" t="s">
        <v>58</v>
      </c>
    </row>
    <row r="47" spans="1:12" ht="15" customHeight="1">
      <c r="A47" s="28" t="s">
        <v>83</v>
      </c>
      <c r="B47" s="3"/>
      <c r="C47" s="3"/>
      <c r="D47" s="3"/>
      <c r="E47" s="74"/>
      <c r="F47" s="47"/>
      <c r="G47" s="86">
        <v>93.72100000000002</v>
      </c>
      <c r="H47" s="153"/>
      <c r="I47" s="86"/>
      <c r="J47" s="159"/>
      <c r="K47" s="87"/>
      <c r="L47" s="87"/>
    </row>
    <row r="48" spans="1:12" ht="15" customHeight="1">
      <c r="A48" s="28" t="s">
        <v>89</v>
      </c>
      <c r="B48" s="3"/>
      <c r="C48" s="3"/>
      <c r="D48" s="3"/>
      <c r="E48" s="74"/>
      <c r="F48" s="47"/>
      <c r="G48" s="86"/>
      <c r="H48" s="153"/>
      <c r="I48" s="86"/>
      <c r="J48" s="159"/>
      <c r="K48" s="87"/>
      <c r="L48" s="87"/>
    </row>
    <row r="49" spans="1:12" ht="15" customHeight="1">
      <c r="A49" s="28" t="s">
        <v>77</v>
      </c>
      <c r="B49" s="3"/>
      <c r="C49" s="3"/>
      <c r="D49" s="3"/>
      <c r="E49" s="74"/>
      <c r="F49" s="47"/>
      <c r="G49" s="86"/>
      <c r="H49" s="153"/>
      <c r="I49" s="86"/>
      <c r="J49" s="159"/>
      <c r="K49" s="87"/>
      <c r="L49" s="87"/>
    </row>
    <row r="50" spans="1:12" ht="15" customHeight="1">
      <c r="A50" s="28" t="s">
        <v>29</v>
      </c>
      <c r="B50" s="3"/>
      <c r="C50" s="3"/>
      <c r="D50" s="3"/>
      <c r="E50" s="74"/>
      <c r="F50" s="47"/>
      <c r="G50" s="86">
        <v>3.4899999999999998</v>
      </c>
      <c r="H50" s="153"/>
      <c r="I50" s="86"/>
      <c r="J50" s="159"/>
      <c r="K50" s="87"/>
      <c r="L50" s="87"/>
    </row>
    <row r="51" spans="1:12" ht="15" customHeight="1">
      <c r="A51" s="28" t="s">
        <v>30</v>
      </c>
      <c r="B51" s="3"/>
      <c r="C51" s="3"/>
      <c r="D51" s="3"/>
      <c r="E51" s="74"/>
      <c r="F51" s="47"/>
      <c r="G51" s="86">
        <v>16.618</v>
      </c>
      <c r="H51" s="153"/>
      <c r="I51" s="86"/>
      <c r="J51" s="159"/>
      <c r="K51" s="87"/>
      <c r="L51" s="87"/>
    </row>
    <row r="52" spans="1:12" ht="15" customHeight="1">
      <c r="A52" s="28" t="s">
        <v>31</v>
      </c>
      <c r="B52" s="3"/>
      <c r="C52" s="3"/>
      <c r="D52" s="3"/>
      <c r="E52" s="74"/>
      <c r="F52" s="47"/>
      <c r="G52" s="86">
        <v>10.531</v>
      </c>
      <c r="H52" s="153"/>
      <c r="I52" s="86"/>
      <c r="J52" s="159"/>
      <c r="K52" s="87"/>
      <c r="L52" s="87"/>
    </row>
    <row r="53" spans="1:12" ht="15" customHeight="1">
      <c r="A53" s="28" t="s">
        <v>32</v>
      </c>
      <c r="B53" s="3"/>
      <c r="C53" s="3"/>
      <c r="D53" s="3"/>
      <c r="E53" s="74"/>
      <c r="F53" s="47"/>
      <c r="G53" s="86"/>
      <c r="H53" s="153"/>
      <c r="I53" s="86"/>
      <c r="J53" s="159"/>
      <c r="K53" s="87"/>
      <c r="L53" s="87"/>
    </row>
    <row r="54" spans="1:12" ht="15" customHeight="1">
      <c r="A54" s="29" t="s">
        <v>84</v>
      </c>
      <c r="B54" s="22"/>
      <c r="C54" s="22"/>
      <c r="D54" s="22"/>
      <c r="E54" s="73"/>
      <c r="F54" s="49"/>
      <c r="G54" s="88"/>
      <c r="H54" s="152"/>
      <c r="I54" s="88"/>
      <c r="J54" s="160"/>
      <c r="K54" s="89"/>
      <c r="L54" s="89"/>
    </row>
    <row r="55" spans="1:12" ht="15" customHeight="1">
      <c r="A55" s="30" t="s">
        <v>76</v>
      </c>
      <c r="B55" s="9"/>
      <c r="C55" s="9"/>
      <c r="D55" s="9"/>
      <c r="E55" s="102">
        <v>0</v>
      </c>
      <c r="F55" s="103">
        <v>0</v>
      </c>
      <c r="G55" s="84">
        <f>SUM(G47:G54)</f>
        <v>124.36000000000001</v>
      </c>
      <c r="H55" s="137">
        <f>SUM(H47:H54)</f>
        <v>0</v>
      </c>
      <c r="I55" s="84" t="s">
        <v>58</v>
      </c>
      <c r="J55" s="125" t="s">
        <v>58</v>
      </c>
      <c r="K55" s="85" t="s">
        <v>58</v>
      </c>
      <c r="L55" s="85" t="s">
        <v>58</v>
      </c>
    </row>
    <row r="56" spans="1:12" ht="15" customHeight="1">
      <c r="A56" s="9"/>
      <c r="B56" s="9"/>
      <c r="C56" s="9"/>
      <c r="D56" s="9"/>
      <c r="E56" s="87"/>
      <c r="F56" s="87"/>
      <c r="G56" s="47"/>
      <c r="H56" s="47"/>
      <c r="I56" s="87"/>
      <c r="J56" s="87"/>
      <c r="K56" s="87"/>
      <c r="L56" s="87"/>
    </row>
    <row r="57" spans="1:12" ht="12.75" customHeight="1">
      <c r="A57" s="66"/>
      <c r="B57" s="55"/>
      <c r="C57" s="57"/>
      <c r="D57" s="57"/>
      <c r="E57" s="58">
        <f>E$3</f>
        <v>2012</v>
      </c>
      <c r="F57" s="58">
        <f aca="true" t="shared" si="6" ref="F57:L57">F$3</f>
        <v>2011</v>
      </c>
      <c r="G57" s="58">
        <f t="shared" si="6"/>
        <v>2012</v>
      </c>
      <c r="H57" s="58">
        <f t="shared" si="6"/>
        <v>2011</v>
      </c>
      <c r="I57" s="58">
        <f t="shared" si="6"/>
        <v>2011</v>
      </c>
      <c r="J57" s="58">
        <f t="shared" si="6"/>
        <v>2010</v>
      </c>
      <c r="K57" s="58">
        <f t="shared" si="6"/>
        <v>2009</v>
      </c>
      <c r="L57" s="58">
        <f t="shared" si="6"/>
        <v>2008</v>
      </c>
    </row>
    <row r="58" spans="1:12" ht="12.75" customHeight="1">
      <c r="A58" s="59"/>
      <c r="B58" s="59"/>
      <c r="C58" s="57"/>
      <c r="D58" s="57"/>
      <c r="E58" s="92" t="str">
        <f>E$4</f>
        <v>Q2</v>
      </c>
      <c r="F58" s="92" t="str">
        <f>F$4</f>
        <v>Q2</v>
      </c>
      <c r="G58" s="78" t="str">
        <f>G$4</f>
        <v>Q1-2</v>
      </c>
      <c r="H58" s="78" t="str">
        <f>H$4</f>
        <v>Q1-2</v>
      </c>
      <c r="I58" s="92">
        <f>IF(I$4="","",I$4)</f>
      </c>
      <c r="J58" s="92"/>
      <c r="K58" s="92"/>
      <c r="L58" s="92"/>
    </row>
    <row r="59" spans="1:12" s="17" customFormat="1" ht="15" customHeight="1">
      <c r="A59" s="66" t="s">
        <v>80</v>
      </c>
      <c r="B59" s="65"/>
      <c r="C59" s="60"/>
      <c r="D59" s="60"/>
      <c r="E59" s="93"/>
      <c r="F59" s="93"/>
      <c r="G59" s="79"/>
      <c r="H59" s="79"/>
      <c r="I59" s="93"/>
      <c r="J59" s="93"/>
      <c r="K59" s="93"/>
      <c r="L59" s="93"/>
    </row>
    <row r="60" spans="5:12" ht="1.5" customHeight="1">
      <c r="E60" s="37"/>
      <c r="F60" s="37"/>
      <c r="G60" s="80"/>
      <c r="H60" s="80"/>
      <c r="I60" s="37"/>
      <c r="J60" s="37"/>
      <c r="K60" s="37"/>
      <c r="L60" s="37"/>
    </row>
    <row r="61" spans="1:12" ht="24.75" customHeight="1">
      <c r="A61" s="198" t="s">
        <v>33</v>
      </c>
      <c r="B61" s="198"/>
      <c r="C61" s="8"/>
      <c r="D61" s="8"/>
      <c r="E61" s="90">
        <v>2.448</v>
      </c>
      <c r="F61" s="91"/>
      <c r="G61" s="90">
        <v>2.774</v>
      </c>
      <c r="H61" s="151"/>
      <c r="I61" s="90"/>
      <c r="J61" s="161"/>
      <c r="K61" s="91"/>
      <c r="L61" s="91"/>
    </row>
    <row r="62" spans="1:12" ht="15" customHeight="1">
      <c r="A62" s="200" t="s">
        <v>34</v>
      </c>
      <c r="B62" s="200"/>
      <c r="C62" s="23"/>
      <c r="D62" s="23"/>
      <c r="E62" s="88">
        <v>-3.2190000000000007</v>
      </c>
      <c r="F62" s="89"/>
      <c r="G62" s="88">
        <v>-4.718</v>
      </c>
      <c r="H62" s="152"/>
      <c r="I62" s="88"/>
      <c r="J62" s="160"/>
      <c r="K62" s="89"/>
      <c r="L62" s="89"/>
    </row>
    <row r="63" spans="1:13" ht="16.5" customHeight="1">
      <c r="A63" s="201" t="s">
        <v>35</v>
      </c>
      <c r="B63" s="201"/>
      <c r="C63" s="25"/>
      <c r="D63" s="25"/>
      <c r="E63" s="84">
        <f>SUM(E61:E62)</f>
        <v>-0.7710000000000008</v>
      </c>
      <c r="F63" s="125" t="s">
        <v>58</v>
      </c>
      <c r="G63" s="175">
        <f>SUM(G61:G62)</f>
        <v>-1.944</v>
      </c>
      <c r="H63" s="142" t="s">
        <v>58</v>
      </c>
      <c r="I63" s="84" t="s">
        <v>58</v>
      </c>
      <c r="J63" s="125" t="s">
        <v>58</v>
      </c>
      <c r="K63" s="85" t="s">
        <v>58</v>
      </c>
      <c r="L63" s="85" t="s">
        <v>58</v>
      </c>
      <c r="M63" s="143"/>
    </row>
    <row r="64" spans="1:12" ht="15" customHeight="1">
      <c r="A64" s="198" t="s">
        <v>85</v>
      </c>
      <c r="B64" s="198"/>
      <c r="C64" s="3"/>
      <c r="D64" s="3"/>
      <c r="E64" s="86">
        <v>-0.868</v>
      </c>
      <c r="F64" s="87"/>
      <c r="G64" s="86">
        <v>-1.498</v>
      </c>
      <c r="H64" s="153"/>
      <c r="I64" s="86"/>
      <c r="J64" s="159"/>
      <c r="K64" s="87"/>
      <c r="L64" s="87"/>
    </row>
    <row r="65" spans="1:12" ht="15" customHeight="1">
      <c r="A65" s="200" t="s">
        <v>86</v>
      </c>
      <c r="B65" s="200"/>
      <c r="C65" s="22"/>
      <c r="D65" s="22"/>
      <c r="E65" s="88"/>
      <c r="F65" s="89"/>
      <c r="G65" s="88"/>
      <c r="H65" s="152"/>
      <c r="I65" s="88"/>
      <c r="J65" s="160"/>
      <c r="K65" s="89"/>
      <c r="L65" s="89"/>
    </row>
    <row r="66" spans="1:13" s="42" customFormat="1" ht="16.5" customHeight="1">
      <c r="A66" s="140" t="s">
        <v>87</v>
      </c>
      <c r="B66" s="140"/>
      <c r="C66" s="26"/>
      <c r="D66" s="26"/>
      <c r="E66" s="84">
        <f>SUM(E63:E65)</f>
        <v>-1.6390000000000007</v>
      </c>
      <c r="F66" s="125" t="s">
        <v>58</v>
      </c>
      <c r="G66" s="175">
        <f>SUM(G63:G65)</f>
        <v>-3.442</v>
      </c>
      <c r="H66" s="142" t="s">
        <v>58</v>
      </c>
      <c r="I66" s="84" t="s">
        <v>58</v>
      </c>
      <c r="J66" s="125" t="s">
        <v>58</v>
      </c>
      <c r="K66" s="85" t="s">
        <v>58</v>
      </c>
      <c r="L66" s="85" t="s">
        <v>58</v>
      </c>
      <c r="M66" s="52"/>
    </row>
    <row r="67" spans="1:12" ht="15" customHeight="1">
      <c r="A67" s="200" t="s">
        <v>36</v>
      </c>
      <c r="B67" s="200"/>
      <c r="C67" s="27"/>
      <c r="D67" s="27"/>
      <c r="E67" s="88"/>
      <c r="F67" s="89"/>
      <c r="G67" s="88">
        <v>135.876</v>
      </c>
      <c r="H67" s="152"/>
      <c r="I67" s="88"/>
      <c r="J67" s="160"/>
      <c r="K67" s="89"/>
      <c r="L67" s="89"/>
    </row>
    <row r="68" spans="1:14" ht="16.5" customHeight="1">
      <c r="A68" s="201" t="s">
        <v>37</v>
      </c>
      <c r="B68" s="201"/>
      <c r="C68" s="9"/>
      <c r="D68" s="9"/>
      <c r="E68" s="84">
        <f>SUM(E66:E67)</f>
        <v>-1.6390000000000007</v>
      </c>
      <c r="F68" s="125" t="s">
        <v>58</v>
      </c>
      <c r="G68" s="175">
        <f>SUM(G66:G67)</f>
        <v>132.434</v>
      </c>
      <c r="H68" s="142" t="s">
        <v>58</v>
      </c>
      <c r="I68" s="84" t="s">
        <v>58</v>
      </c>
      <c r="J68" s="125" t="s">
        <v>58</v>
      </c>
      <c r="K68" s="85" t="s">
        <v>58</v>
      </c>
      <c r="L68" s="85" t="s">
        <v>58</v>
      </c>
      <c r="M68" s="34"/>
      <c r="N68" s="34"/>
    </row>
    <row r="69" spans="1:12" ht="15" customHeight="1">
      <c r="A69" s="198" t="s">
        <v>38</v>
      </c>
      <c r="B69" s="198"/>
      <c r="C69" s="3"/>
      <c r="D69" s="3"/>
      <c r="E69" s="86">
        <v>-0.4549999999999983</v>
      </c>
      <c r="F69" s="87"/>
      <c r="G69" s="86">
        <v>-95.28500000000001</v>
      </c>
      <c r="H69" s="153"/>
      <c r="I69" s="86"/>
      <c r="J69" s="159"/>
      <c r="K69" s="87"/>
      <c r="L69" s="87"/>
    </row>
    <row r="70" spans="1:12" ht="15" customHeight="1">
      <c r="A70" s="198" t="s">
        <v>39</v>
      </c>
      <c r="B70" s="198"/>
      <c r="C70" s="3"/>
      <c r="D70" s="3"/>
      <c r="E70" s="86"/>
      <c r="F70" s="87"/>
      <c r="G70" s="86"/>
      <c r="H70" s="153"/>
      <c r="I70" s="86"/>
      <c r="J70" s="159"/>
      <c r="K70" s="87"/>
      <c r="L70" s="87"/>
    </row>
    <row r="71" spans="1:12" ht="15" customHeight="1">
      <c r="A71" s="198" t="s">
        <v>40</v>
      </c>
      <c r="B71" s="198"/>
      <c r="C71" s="3"/>
      <c r="D71" s="3"/>
      <c r="E71" s="86"/>
      <c r="F71" s="87"/>
      <c r="G71" s="86">
        <v>-52</v>
      </c>
      <c r="H71" s="153"/>
      <c r="I71" s="86"/>
      <c r="J71" s="159"/>
      <c r="K71" s="87"/>
      <c r="L71" s="87"/>
    </row>
    <row r="72" spans="1:12" ht="15" customHeight="1">
      <c r="A72" s="200" t="s">
        <v>41</v>
      </c>
      <c r="B72" s="200"/>
      <c r="C72" s="22"/>
      <c r="D72" s="22"/>
      <c r="E72" s="88">
        <v>0.004</v>
      </c>
      <c r="F72" s="89"/>
      <c r="G72" s="88">
        <v>0.007</v>
      </c>
      <c r="H72" s="152"/>
      <c r="I72" s="88"/>
      <c r="J72" s="160"/>
      <c r="K72" s="89"/>
      <c r="L72" s="89"/>
    </row>
    <row r="73" spans="1:13" ht="16.5" customHeight="1">
      <c r="A73" s="33" t="s">
        <v>42</v>
      </c>
      <c r="B73" s="33"/>
      <c r="C73" s="20"/>
      <c r="D73" s="20"/>
      <c r="E73" s="96">
        <f>SUM(E69:E72)</f>
        <v>-0.4509999999999983</v>
      </c>
      <c r="F73" s="129" t="s">
        <v>58</v>
      </c>
      <c r="G73" s="94">
        <f>SUM(G69:G72)</f>
        <v>-147.27800000000002</v>
      </c>
      <c r="H73" s="152"/>
      <c r="I73" s="96"/>
      <c r="J73" s="129"/>
      <c r="K73" s="97"/>
      <c r="L73" s="97"/>
      <c r="M73" s="143"/>
    </row>
    <row r="74" spans="1:13" ht="16.5" customHeight="1">
      <c r="A74" s="201" t="s">
        <v>43</v>
      </c>
      <c r="B74" s="201"/>
      <c r="C74" s="9"/>
      <c r="D74" s="9"/>
      <c r="E74" s="84">
        <f>SUM(E73+E68)</f>
        <v>-2.089999999999999</v>
      </c>
      <c r="F74" s="125" t="s">
        <v>58</v>
      </c>
      <c r="G74" s="175">
        <f>G68+G73</f>
        <v>-14.844000000000023</v>
      </c>
      <c r="H74" s="142" t="s">
        <v>58</v>
      </c>
      <c r="I74" s="84" t="s">
        <v>58</v>
      </c>
      <c r="J74" s="125" t="s">
        <v>58</v>
      </c>
      <c r="K74" s="85" t="s">
        <v>58</v>
      </c>
      <c r="L74" s="85" t="s">
        <v>58</v>
      </c>
      <c r="M74" s="143"/>
    </row>
    <row r="75" spans="1:12" ht="15" customHeight="1">
      <c r="A75" s="9"/>
      <c r="B75" s="9"/>
      <c r="C75" s="9"/>
      <c r="D75" s="9"/>
      <c r="E75" s="87"/>
      <c r="F75" s="87"/>
      <c r="G75" s="48"/>
      <c r="H75" s="48"/>
      <c r="I75" s="87"/>
      <c r="J75" s="87"/>
      <c r="K75" s="87"/>
      <c r="L75" s="87"/>
    </row>
    <row r="76" spans="1:12" ht="12.75" customHeight="1">
      <c r="A76" s="66"/>
      <c r="B76" s="55"/>
      <c r="C76" s="57"/>
      <c r="D76" s="57"/>
      <c r="E76" s="58">
        <f>E$3</f>
        <v>2012</v>
      </c>
      <c r="F76" s="58">
        <f aca="true" t="shared" si="7" ref="F76:L76">F$3</f>
        <v>2011</v>
      </c>
      <c r="G76" s="58">
        <f>G$3</f>
        <v>2012</v>
      </c>
      <c r="H76" s="58">
        <f>H$3</f>
        <v>2011</v>
      </c>
      <c r="I76" s="58">
        <f t="shared" si="7"/>
        <v>2011</v>
      </c>
      <c r="J76" s="58">
        <f t="shared" si="7"/>
        <v>2010</v>
      </c>
      <c r="K76" s="58">
        <f t="shared" si="7"/>
        <v>2009</v>
      </c>
      <c r="L76" s="58">
        <f t="shared" si="7"/>
        <v>2008</v>
      </c>
    </row>
    <row r="77" spans="1:12" ht="12.75" customHeight="1">
      <c r="A77" s="59"/>
      <c r="B77" s="59"/>
      <c r="C77" s="57"/>
      <c r="D77" s="57"/>
      <c r="E77" s="92" t="str">
        <f>E$4</f>
        <v>Q2</v>
      </c>
      <c r="F77" s="92" t="str">
        <f>F$4</f>
        <v>Q2</v>
      </c>
      <c r="G77" s="58" t="str">
        <f>G$4</f>
        <v>Q1-2</v>
      </c>
      <c r="H77" s="58" t="str">
        <f>H$4</f>
        <v>Q1-2</v>
      </c>
      <c r="I77" s="92">
        <f>IF(I$4="","",I$4)</f>
      </c>
      <c r="J77" s="92"/>
      <c r="K77" s="92"/>
      <c r="L77" s="92"/>
    </row>
    <row r="78" spans="1:12" s="17" customFormat="1" ht="15" customHeight="1">
      <c r="A78" s="66" t="s">
        <v>56</v>
      </c>
      <c r="B78" s="65"/>
      <c r="C78" s="60"/>
      <c r="D78" s="60"/>
      <c r="E78" s="93"/>
      <c r="F78" s="93"/>
      <c r="G78" s="62"/>
      <c r="H78" s="62"/>
      <c r="I78" s="93"/>
      <c r="J78" s="93"/>
      <c r="K78" s="93"/>
      <c r="L78" s="93"/>
    </row>
    <row r="79" spans="5:12" ht="1.5" customHeight="1">
      <c r="E79" s="37"/>
      <c r="F79" s="37"/>
      <c r="I79" s="37"/>
      <c r="J79" s="37"/>
      <c r="K79" s="37"/>
      <c r="L79" s="37"/>
    </row>
    <row r="80" spans="1:12" ht="15" customHeight="1">
      <c r="A80" s="198" t="s">
        <v>44</v>
      </c>
      <c r="B80" s="198"/>
      <c r="C80" s="6"/>
      <c r="D80" s="6"/>
      <c r="E80" s="69">
        <f>IF(E7=0,"-",IF(E14=0,"-",(E14/E7))*100)</f>
        <v>13.198757763975147</v>
      </c>
      <c r="F80" s="35">
        <f>IF(F14=0,"-",IF(F7=0,"-",F14/F7))*100</f>
        <v>11.085696858798393</v>
      </c>
      <c r="G80" s="67">
        <f>IF(G7=0,"",IF(G14=0,"",(G14/G7))*100)</f>
        <v>8.472848461086055</v>
      </c>
      <c r="H80" s="109">
        <f>IF(H7=0,"",IF(H14=0,"",(H14/H7))*100)</f>
        <v>11.896968279947004</v>
      </c>
      <c r="I80" s="107">
        <f>IF(I14=0,"-",IF(I7=0,"-",I14/I7))*100</f>
        <v>6.316245800368481</v>
      </c>
      <c r="J80" s="171">
        <f>IF(J14=0,"-",IF(J7=0,"-",J14/J7))*100</f>
        <v>7.394563822963429</v>
      </c>
      <c r="K80" s="35">
        <f>IF(K14=0,"-",IF(K7=0,"-",K14/K7)*100)</f>
        <v>-8.331046868374434</v>
      </c>
      <c r="L80" s="35">
        <f>IF(L14=0,"-",IF(L7=0,"-",L14/L7)*100)</f>
        <v>3.5983434041686477</v>
      </c>
    </row>
    <row r="81" spans="1:14" ht="15" customHeight="1">
      <c r="A81" s="198" t="s">
        <v>45</v>
      </c>
      <c r="B81" s="198"/>
      <c r="C81" s="6"/>
      <c r="D81" s="6"/>
      <c r="E81" s="69">
        <f>IF(E20=0,"-",IF(E7=0,"-",E20/E7)*100)</f>
        <v>13.051242236024837</v>
      </c>
      <c r="F81" s="35">
        <f>IF(F20=0,"-",IF(F7=0,"-",F20/F7)*100)</f>
        <v>9.492223238792292</v>
      </c>
      <c r="G81" s="67">
        <f>IF(G20=0,"-",IF(G7=0,"-",G20/G7)*100)</f>
        <v>6.473240541070374</v>
      </c>
      <c r="H81" s="109" t="s">
        <v>58</v>
      </c>
      <c r="I81" s="69" t="s">
        <v>58</v>
      </c>
      <c r="J81" s="194" t="s">
        <v>58</v>
      </c>
      <c r="K81" s="195" t="s">
        <v>58</v>
      </c>
      <c r="L81" s="195" t="s">
        <v>58</v>
      </c>
      <c r="M81" s="13"/>
      <c r="N81" s="13"/>
    </row>
    <row r="82" spans="1:14" ht="15" customHeight="1">
      <c r="A82" s="198" t="s">
        <v>46</v>
      </c>
      <c r="B82" s="198"/>
      <c r="C82" s="7"/>
      <c r="D82" s="7"/>
      <c r="E82" s="69" t="s">
        <v>58</v>
      </c>
      <c r="F82" s="98" t="s">
        <v>58</v>
      </c>
      <c r="G82" s="67" t="s">
        <v>58</v>
      </c>
      <c r="H82" s="109" t="s">
        <v>58</v>
      </c>
      <c r="I82" s="69" t="str">
        <f>IF((I47=0),"-",(I24/((I47+J47)/2)*100))</f>
        <v>-</v>
      </c>
      <c r="J82" s="113" t="str">
        <f>IF((J47=0),"-",(J24/((J47+K47)/2)*100))</f>
        <v>-</v>
      </c>
      <c r="K82" s="35" t="str">
        <f>IF((K47=0),"-",(K24/((K47+L47)/2)*100))</f>
        <v>-</v>
      </c>
      <c r="L82" s="35" t="s">
        <v>58</v>
      </c>
      <c r="M82" s="13"/>
      <c r="N82" s="13"/>
    </row>
    <row r="83" spans="1:14" ht="15" customHeight="1">
      <c r="A83" s="198" t="s">
        <v>47</v>
      </c>
      <c r="B83" s="198"/>
      <c r="C83" s="7"/>
      <c r="D83" s="7"/>
      <c r="E83" s="69" t="s">
        <v>58</v>
      </c>
      <c r="F83" s="98" t="s">
        <v>58</v>
      </c>
      <c r="G83" s="67" t="s">
        <v>58</v>
      </c>
      <c r="H83" s="109" t="s">
        <v>58</v>
      </c>
      <c r="I83" s="69" t="str">
        <f>IF((I47=0),"-",((I17+I18)/((I47+I48+I49+I51+J47+J48+J49+J51)/2)*100))</f>
        <v>-</v>
      </c>
      <c r="J83" s="113" t="str">
        <f>IF((J47=0),"-",((J17+J18)/((J47+J48+J49+J51+K47+K48+K49+K51)/2)*100))</f>
        <v>-</v>
      </c>
      <c r="K83" s="98" t="str">
        <f>IF((K47=0),"-",((K17+K18)/((K47+K48+K49+K51+L47+L48+L49+L51)/2)*100))</f>
        <v>-</v>
      </c>
      <c r="L83" s="98" t="s">
        <v>58</v>
      </c>
      <c r="M83" s="13"/>
      <c r="N83" s="13"/>
    </row>
    <row r="84" spans="1:14" ht="15" customHeight="1">
      <c r="A84" s="198" t="s">
        <v>48</v>
      </c>
      <c r="B84" s="198"/>
      <c r="C84" s="6"/>
      <c r="D84" s="6"/>
      <c r="E84" s="68" t="s">
        <v>58</v>
      </c>
      <c r="F84" s="101" t="s">
        <v>58</v>
      </c>
      <c r="G84" s="68">
        <f aca="true" t="shared" si="8" ref="G84:L84">IF(G47=0,"-",((G47+G48)/G55*100))</f>
        <v>75.3626568028305</v>
      </c>
      <c r="H84" s="112" t="str">
        <f t="shared" si="8"/>
        <v>-</v>
      </c>
      <c r="I84" s="68" t="str">
        <f t="shared" si="8"/>
        <v>-</v>
      </c>
      <c r="J84" s="112" t="str">
        <f t="shared" si="8"/>
        <v>-</v>
      </c>
      <c r="K84" s="101" t="str">
        <f t="shared" si="8"/>
        <v>-</v>
      </c>
      <c r="L84" s="101" t="str">
        <f t="shared" si="8"/>
        <v>-</v>
      </c>
      <c r="M84" s="13"/>
      <c r="N84" s="13"/>
    </row>
    <row r="85" spans="1:14" ht="15" customHeight="1">
      <c r="A85" s="198" t="s">
        <v>49</v>
      </c>
      <c r="B85" s="198"/>
      <c r="C85" s="6"/>
      <c r="D85" s="6"/>
      <c r="E85" s="69" t="s">
        <v>58</v>
      </c>
      <c r="F85" s="35" t="s">
        <v>58</v>
      </c>
      <c r="G85" s="69">
        <f aca="true" t="shared" si="9" ref="G85:L85">IF((G51+G49-G43-G41-G37)=0,"-",(G51+G49-G43-G41-G37))</f>
        <v>14.900999999999998</v>
      </c>
      <c r="H85" s="113" t="str">
        <f t="shared" si="9"/>
        <v>-</v>
      </c>
      <c r="I85" s="69" t="str">
        <f t="shared" si="9"/>
        <v>-</v>
      </c>
      <c r="J85" s="113" t="str">
        <f t="shared" si="9"/>
        <v>-</v>
      </c>
      <c r="K85" s="35" t="str">
        <f t="shared" si="9"/>
        <v>-</v>
      </c>
      <c r="L85" s="35" t="str">
        <f t="shared" si="9"/>
        <v>-</v>
      </c>
      <c r="M85" s="13"/>
      <c r="N85" s="13"/>
    </row>
    <row r="86" spans="1:12" ht="15" customHeight="1">
      <c r="A86" s="198" t="s">
        <v>50</v>
      </c>
      <c r="B86" s="198"/>
      <c r="C86" s="3"/>
      <c r="D86" s="3"/>
      <c r="E86" s="69" t="s">
        <v>58</v>
      </c>
      <c r="F86" s="99" t="s">
        <v>58</v>
      </c>
      <c r="G86" s="69">
        <f aca="true" t="shared" si="10" ref="G86:L86">IF((G47=0),"-",((G51+G49)/(G47+G48)))</f>
        <v>0.17731351564750691</v>
      </c>
      <c r="H86" s="113" t="str">
        <f t="shared" si="10"/>
        <v>-</v>
      </c>
      <c r="I86" s="69" t="str">
        <f t="shared" si="10"/>
        <v>-</v>
      </c>
      <c r="J86" s="113" t="str">
        <f t="shared" si="10"/>
        <v>-</v>
      </c>
      <c r="K86" s="99" t="str">
        <f t="shared" si="10"/>
        <v>-</v>
      </c>
      <c r="L86" s="99" t="str">
        <f t="shared" si="10"/>
        <v>-</v>
      </c>
    </row>
    <row r="87" spans="1:12" ht="15" customHeight="1">
      <c r="A87" s="200" t="s">
        <v>51</v>
      </c>
      <c r="B87" s="200"/>
      <c r="C87" s="22"/>
      <c r="D87" s="22"/>
      <c r="E87" s="70" t="s">
        <v>58</v>
      </c>
      <c r="F87" s="18" t="s">
        <v>58</v>
      </c>
      <c r="G87" s="70" t="s">
        <v>58</v>
      </c>
      <c r="H87" s="163" t="s">
        <v>58</v>
      </c>
      <c r="I87" s="70" t="s">
        <v>58</v>
      </c>
      <c r="J87" s="163" t="s">
        <v>58</v>
      </c>
      <c r="K87" s="18" t="s">
        <v>58</v>
      </c>
      <c r="L87" s="18" t="s">
        <v>58</v>
      </c>
    </row>
    <row r="88" spans="1:12" ht="15" customHeight="1">
      <c r="A88" s="5" t="s">
        <v>118</v>
      </c>
      <c r="B88" s="5"/>
      <c r="C88" s="5"/>
      <c r="D88" s="5"/>
      <c r="E88" s="5"/>
      <c r="F88" s="5"/>
      <c r="G88" s="131"/>
      <c r="H88" s="131"/>
      <c r="I88" s="5"/>
      <c r="J88" s="5"/>
      <c r="K88" s="5"/>
      <c r="L88" s="5"/>
    </row>
    <row r="89" spans="1:12" ht="15">
      <c r="A89" s="5"/>
      <c r="B89" s="5"/>
      <c r="C89" s="5"/>
      <c r="D89" s="5"/>
      <c r="E89" s="5"/>
      <c r="F89" s="5"/>
      <c r="G89" s="132"/>
      <c r="H89" s="132"/>
      <c r="I89" s="5"/>
      <c r="J89" s="5"/>
      <c r="K89" s="5"/>
      <c r="L89" s="5"/>
    </row>
    <row r="90" spans="1:12" ht="13.5" customHeight="1">
      <c r="A90" s="5"/>
      <c r="B90" s="5"/>
      <c r="C90" s="5"/>
      <c r="D90" s="5"/>
      <c r="E90" s="5"/>
      <c r="F90" s="5"/>
      <c r="G90" s="132"/>
      <c r="H90" s="132"/>
      <c r="I90" s="5"/>
      <c r="J90" s="5"/>
      <c r="K90" s="5"/>
      <c r="L90" s="5"/>
    </row>
    <row r="91" spans="1:12" ht="15">
      <c r="A91" s="21"/>
      <c r="B91" s="21"/>
      <c r="C91" s="21"/>
      <c r="D91" s="21"/>
      <c r="E91" s="21"/>
      <c r="F91" s="21"/>
      <c r="G91" s="45"/>
      <c r="H91" s="45"/>
      <c r="I91" s="21"/>
      <c r="J91" s="21"/>
      <c r="K91" s="21"/>
      <c r="L91" s="21"/>
    </row>
    <row r="92" spans="1:12" ht="15">
      <c r="A92" s="21"/>
      <c r="B92" s="21"/>
      <c r="C92" s="21"/>
      <c r="D92" s="21"/>
      <c r="E92" s="21"/>
      <c r="F92" s="21"/>
      <c r="G92" s="45"/>
      <c r="H92" s="45"/>
      <c r="I92" s="21"/>
      <c r="J92" s="21"/>
      <c r="K92" s="21"/>
      <c r="L92" s="21"/>
    </row>
    <row r="93" spans="1:12" ht="15">
      <c r="A93" s="21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</row>
    <row r="94" spans="1:12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</row>
    <row r="95" spans="1:12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</row>
    <row r="96" spans="1:12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</row>
    <row r="97" spans="1:12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</row>
    <row r="98" spans="1:12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</row>
    <row r="99" spans="1:12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</row>
    <row r="100" spans="1:12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</row>
    <row r="101" spans="1:12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</row>
    <row r="102" spans="1:12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</row>
  </sheetData>
  <sheetProtection/>
  <mergeCells count="21">
    <mergeCell ref="A84:B84"/>
    <mergeCell ref="A69:B69"/>
    <mergeCell ref="A72:B72"/>
    <mergeCell ref="A74:B74"/>
    <mergeCell ref="A85:B85"/>
    <mergeCell ref="A86:B86"/>
    <mergeCell ref="A87:B87"/>
    <mergeCell ref="A80:B80"/>
    <mergeCell ref="A81:B81"/>
    <mergeCell ref="A82:B82"/>
    <mergeCell ref="A83:B83"/>
    <mergeCell ref="A70:B70"/>
    <mergeCell ref="A71:B71"/>
    <mergeCell ref="A67:B67"/>
    <mergeCell ref="A68:B68"/>
    <mergeCell ref="A65:B65"/>
    <mergeCell ref="A1:L1"/>
    <mergeCell ref="A61:B61"/>
    <mergeCell ref="A62:B62"/>
    <mergeCell ref="A63:B63"/>
    <mergeCell ref="A64:B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2" width="9.7109375" style="0" customWidth="1"/>
  </cols>
  <sheetData>
    <row r="1" spans="1:12" ht="18" customHeight="1">
      <c r="A1" s="199" t="s">
        <v>69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ht="15" customHeight="1">
      <c r="A2" s="30" t="s">
        <v>0</v>
      </c>
      <c r="B2" s="12"/>
      <c r="C2" s="12"/>
      <c r="D2" s="12"/>
      <c r="E2" s="13"/>
      <c r="F2" s="13"/>
      <c r="G2" s="44"/>
      <c r="H2" s="44"/>
      <c r="I2" s="13"/>
      <c r="J2" s="13"/>
      <c r="K2" s="14"/>
      <c r="L2" s="14"/>
    </row>
    <row r="3" spans="1:12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2008</v>
      </c>
    </row>
    <row r="4" spans="1:12" ht="12.75" customHeight="1">
      <c r="A4" s="59"/>
      <c r="B4" s="59"/>
      <c r="C4" s="60"/>
      <c r="D4" s="57"/>
      <c r="E4" s="58" t="s">
        <v>119</v>
      </c>
      <c r="F4" s="58" t="s">
        <v>119</v>
      </c>
      <c r="G4" s="58" t="s">
        <v>120</v>
      </c>
      <c r="H4" s="58" t="s">
        <v>120</v>
      </c>
      <c r="I4" s="58"/>
      <c r="J4" s="58"/>
      <c r="K4" s="58"/>
      <c r="L4" s="58"/>
    </row>
    <row r="5" spans="1:12" s="16" customFormat="1" ht="12.75" customHeight="1">
      <c r="A5" s="56" t="s">
        <v>1</v>
      </c>
      <c r="B5" s="63"/>
      <c r="C5" s="60"/>
      <c r="D5" s="60" t="s">
        <v>57</v>
      </c>
      <c r="E5" s="62"/>
      <c r="F5" s="62"/>
      <c r="G5" s="62"/>
      <c r="H5" s="62"/>
      <c r="I5" s="62"/>
      <c r="J5" s="62"/>
      <c r="K5" s="62"/>
      <c r="L5" s="62"/>
    </row>
    <row r="6" ht="1.5" customHeight="1"/>
    <row r="7" spans="1:14" ht="15" customHeight="1">
      <c r="A7" s="28" t="s">
        <v>2</v>
      </c>
      <c r="B7" s="6"/>
      <c r="C7" s="6"/>
      <c r="D7" s="6"/>
      <c r="E7" s="75">
        <v>276.80300000000005</v>
      </c>
      <c r="F7" s="52">
        <v>348.0729999999999</v>
      </c>
      <c r="G7" s="75">
        <v>540.225</v>
      </c>
      <c r="H7" s="110">
        <v>638.909</v>
      </c>
      <c r="I7" s="75">
        <v>1219.318</v>
      </c>
      <c r="J7" s="110">
        <v>1395.607</v>
      </c>
      <c r="K7" s="52">
        <v>1321.748</v>
      </c>
      <c r="L7" s="52">
        <v>1414</v>
      </c>
      <c r="M7" s="38"/>
      <c r="N7" s="38"/>
    </row>
    <row r="8" spans="1:14" ht="15" customHeight="1">
      <c r="A8" s="28" t="s">
        <v>3</v>
      </c>
      <c r="B8" s="3"/>
      <c r="C8" s="3"/>
      <c r="D8" s="3"/>
      <c r="E8" s="74">
        <v>-269.68799999999993</v>
      </c>
      <c r="F8" s="47">
        <v>-286.822</v>
      </c>
      <c r="G8" s="74">
        <v>-513.9319999999999</v>
      </c>
      <c r="H8" s="153">
        <v>-536.351</v>
      </c>
      <c r="I8" s="74">
        <v>-1134.0190000000002</v>
      </c>
      <c r="J8" s="153">
        <v>-1119.5520000000001</v>
      </c>
      <c r="K8" s="47">
        <v>-1076.5120000000004</v>
      </c>
      <c r="L8" s="47">
        <v>-1115</v>
      </c>
      <c r="M8" s="38"/>
      <c r="N8" s="38"/>
    </row>
    <row r="9" spans="1:14" ht="15" customHeight="1">
      <c r="A9" s="28" t="s">
        <v>4</v>
      </c>
      <c r="B9" s="3"/>
      <c r="C9" s="3"/>
      <c r="D9" s="3"/>
      <c r="E9" s="74">
        <v>0.119</v>
      </c>
      <c r="F9" s="47">
        <v>-0.1070000000000001</v>
      </c>
      <c r="G9" s="74">
        <v>-0.094</v>
      </c>
      <c r="H9" s="153">
        <v>-0.23000000000000004</v>
      </c>
      <c r="I9" s="74">
        <v>-0.778</v>
      </c>
      <c r="J9" s="153">
        <v>-1.3130000000000002</v>
      </c>
      <c r="K9" s="47"/>
      <c r="L9" s="47">
        <v>-2</v>
      </c>
      <c r="M9" s="38"/>
      <c r="N9" s="38"/>
    </row>
    <row r="10" spans="1:14" ht="15" customHeight="1">
      <c r="A10" s="28" t="s">
        <v>5</v>
      </c>
      <c r="B10" s="3"/>
      <c r="C10" s="3"/>
      <c r="D10" s="3"/>
      <c r="E10" s="74"/>
      <c r="F10" s="47"/>
      <c r="G10" s="74"/>
      <c r="H10" s="153"/>
      <c r="I10" s="74"/>
      <c r="J10" s="153"/>
      <c r="K10" s="47"/>
      <c r="L10" s="47"/>
      <c r="M10" s="38"/>
      <c r="N10" s="38"/>
    </row>
    <row r="11" spans="1:14" ht="15" customHeight="1">
      <c r="A11" s="29" t="s">
        <v>6</v>
      </c>
      <c r="B11" s="22"/>
      <c r="C11" s="22"/>
      <c r="D11" s="22"/>
      <c r="E11" s="73"/>
      <c r="F11" s="49"/>
      <c r="G11" s="73"/>
      <c r="H11" s="152"/>
      <c r="I11" s="73"/>
      <c r="J11" s="152"/>
      <c r="K11" s="49"/>
      <c r="L11" s="49"/>
      <c r="M11" s="38"/>
      <c r="N11" s="38"/>
    </row>
    <row r="12" spans="1:14" ht="15" customHeight="1">
      <c r="A12" s="10" t="s">
        <v>7</v>
      </c>
      <c r="B12" s="10"/>
      <c r="C12" s="10"/>
      <c r="D12" s="10"/>
      <c r="E12" s="75">
        <f>SUM(E7:E11)</f>
        <v>7.2340000000001226</v>
      </c>
      <c r="F12" s="52">
        <f aca="true" t="shared" si="0" ref="F12:L12">SUM(F7:F11)</f>
        <v>61.14399999999992</v>
      </c>
      <c r="G12" s="75">
        <f>SUM(G7:G11)</f>
        <v>26.19900000000012</v>
      </c>
      <c r="H12" s="110">
        <f>SUM(H7:H11)</f>
        <v>102.32799999999999</v>
      </c>
      <c r="I12" s="75">
        <f>SUM(I7:I11)</f>
        <v>84.52099999999975</v>
      </c>
      <c r="J12" s="110">
        <f>SUM(J7:J11)</f>
        <v>274.74199999999985</v>
      </c>
      <c r="K12" s="52">
        <f t="shared" si="0"/>
        <v>245.23599999999965</v>
      </c>
      <c r="L12" s="52">
        <f t="shared" si="0"/>
        <v>297</v>
      </c>
      <c r="M12" s="38"/>
      <c r="N12" s="38"/>
    </row>
    <row r="13" spans="1:14" ht="15" customHeight="1">
      <c r="A13" s="29" t="s">
        <v>73</v>
      </c>
      <c r="B13" s="22"/>
      <c r="C13" s="22"/>
      <c r="D13" s="22"/>
      <c r="E13" s="73">
        <v>-22.834000000000003</v>
      </c>
      <c r="F13" s="49">
        <v>-21.440999999999995</v>
      </c>
      <c r="G13" s="73">
        <v>-44.97</v>
      </c>
      <c r="H13" s="152">
        <v>-42.397999999999996</v>
      </c>
      <c r="I13" s="73">
        <v>-89.544</v>
      </c>
      <c r="J13" s="152">
        <v>-86.628</v>
      </c>
      <c r="K13" s="49">
        <v>-89.142</v>
      </c>
      <c r="L13" s="49">
        <v>-77</v>
      </c>
      <c r="M13" s="38"/>
      <c r="N13" s="38"/>
    </row>
    <row r="14" spans="1:14" ht="15" customHeight="1">
      <c r="A14" s="10" t="s">
        <v>8</v>
      </c>
      <c r="B14" s="10"/>
      <c r="C14" s="10"/>
      <c r="D14" s="10"/>
      <c r="E14" s="75">
        <f>SUM(E12:E13)</f>
        <v>-15.59999999999988</v>
      </c>
      <c r="F14" s="52">
        <f aca="true" t="shared" si="1" ref="F14:L14">SUM(F12:F13)</f>
        <v>39.702999999999925</v>
      </c>
      <c r="G14" s="75">
        <f>SUM(G12:G13)</f>
        <v>-18.77099999999988</v>
      </c>
      <c r="H14" s="110">
        <f>SUM(H12:H13)</f>
        <v>59.92999999999999</v>
      </c>
      <c r="I14" s="75">
        <f>SUM(I12:I13)</f>
        <v>-5.023000000000252</v>
      </c>
      <c r="J14" s="110">
        <f>SUM(J12:J13)</f>
        <v>188.11399999999986</v>
      </c>
      <c r="K14" s="52">
        <f t="shared" si="1"/>
        <v>156.09399999999965</v>
      </c>
      <c r="L14" s="52">
        <f t="shared" si="1"/>
        <v>220</v>
      </c>
      <c r="M14" s="38"/>
      <c r="N14" s="38"/>
    </row>
    <row r="15" spans="1:14" ht="15" customHeight="1">
      <c r="A15" s="28" t="s">
        <v>9</v>
      </c>
      <c r="B15" s="4"/>
      <c r="C15" s="4"/>
      <c r="D15" s="4"/>
      <c r="E15" s="74"/>
      <c r="F15" s="47"/>
      <c r="G15" s="74"/>
      <c r="H15" s="153"/>
      <c r="I15" s="74"/>
      <c r="J15" s="153">
        <v>-0.23800000000000002</v>
      </c>
      <c r="K15" s="47"/>
      <c r="L15" s="47"/>
      <c r="M15" s="38"/>
      <c r="N15" s="38"/>
    </row>
    <row r="16" spans="1:14" ht="15" customHeight="1">
      <c r="A16" s="29" t="s">
        <v>10</v>
      </c>
      <c r="B16" s="22"/>
      <c r="C16" s="22"/>
      <c r="D16" s="22"/>
      <c r="E16" s="73"/>
      <c r="F16" s="49"/>
      <c r="G16" s="73"/>
      <c r="H16" s="152"/>
      <c r="I16" s="73"/>
      <c r="J16" s="152"/>
      <c r="K16" s="49"/>
      <c r="L16" s="49"/>
      <c r="M16" s="38"/>
      <c r="N16" s="38"/>
    </row>
    <row r="17" spans="1:14" ht="15" customHeight="1">
      <c r="A17" s="10" t="s">
        <v>11</v>
      </c>
      <c r="B17" s="10"/>
      <c r="C17" s="10"/>
      <c r="D17" s="10"/>
      <c r="E17" s="75">
        <f>SUM(E14:E16)</f>
        <v>-15.59999999999988</v>
      </c>
      <c r="F17" s="52">
        <f aca="true" t="shared" si="2" ref="F17:L17">SUM(F14:F16)</f>
        <v>39.702999999999925</v>
      </c>
      <c r="G17" s="75">
        <f>SUM(G14:G16)</f>
        <v>-18.77099999999988</v>
      </c>
      <c r="H17" s="110">
        <f>SUM(H14:H16)</f>
        <v>59.92999999999999</v>
      </c>
      <c r="I17" s="75">
        <f>SUM(I14:I16)</f>
        <v>-5.023000000000252</v>
      </c>
      <c r="J17" s="110">
        <f>SUM(J14:J16)</f>
        <v>187.87599999999986</v>
      </c>
      <c r="K17" s="52">
        <f t="shared" si="2"/>
        <v>156.09399999999965</v>
      </c>
      <c r="L17" s="52">
        <f t="shared" si="2"/>
        <v>220</v>
      </c>
      <c r="M17" s="38"/>
      <c r="N17" s="38"/>
    </row>
    <row r="18" spans="1:14" ht="15" customHeight="1">
      <c r="A18" s="28" t="s">
        <v>12</v>
      </c>
      <c r="B18" s="3"/>
      <c r="C18" s="3"/>
      <c r="D18" s="3"/>
      <c r="E18" s="74">
        <v>-0.025000000000000022</v>
      </c>
      <c r="F18" s="47">
        <v>0.21499999999999997</v>
      </c>
      <c r="G18" s="74">
        <v>0.143</v>
      </c>
      <c r="H18" s="153">
        <v>0.349</v>
      </c>
      <c r="I18" s="74">
        <v>0.587</v>
      </c>
      <c r="J18" s="153">
        <v>0.496</v>
      </c>
      <c r="K18" s="47">
        <v>0.5660000000000001</v>
      </c>
      <c r="L18" s="47">
        <v>1</v>
      </c>
      <c r="M18" s="38"/>
      <c r="N18" s="38"/>
    </row>
    <row r="19" spans="1:14" ht="15" customHeight="1">
      <c r="A19" s="29" t="s">
        <v>13</v>
      </c>
      <c r="B19" s="22"/>
      <c r="C19" s="22"/>
      <c r="D19" s="22" t="s">
        <v>55</v>
      </c>
      <c r="E19" s="73">
        <v>-12.073</v>
      </c>
      <c r="F19" s="49">
        <v>-10.265000000000002</v>
      </c>
      <c r="G19" s="73">
        <v>-27.350999999999996</v>
      </c>
      <c r="H19" s="152">
        <v>-20.238</v>
      </c>
      <c r="I19" s="73">
        <v>-45.132</v>
      </c>
      <c r="J19" s="152">
        <v>-39.236999999999995</v>
      </c>
      <c r="K19" s="49">
        <v>-59.177</v>
      </c>
      <c r="L19" s="49">
        <v>-43</v>
      </c>
      <c r="M19" s="38"/>
      <c r="N19" s="38"/>
    </row>
    <row r="20" spans="1:14" ht="15" customHeight="1">
      <c r="A20" s="10" t="s">
        <v>14</v>
      </c>
      <c r="B20" s="10"/>
      <c r="C20" s="10"/>
      <c r="D20" s="10"/>
      <c r="E20" s="75">
        <f>SUM(E17:E19)</f>
        <v>-27.69799999999988</v>
      </c>
      <c r="F20" s="52">
        <f aca="true" t="shared" si="3" ref="F20:L20">SUM(F17:F19)</f>
        <v>29.652999999999928</v>
      </c>
      <c r="G20" s="75">
        <f>SUM(G17:G19)</f>
        <v>-45.97899999999987</v>
      </c>
      <c r="H20" s="110">
        <f>SUM(H17:H19)</f>
        <v>40.04099999999999</v>
      </c>
      <c r="I20" s="75">
        <f>SUM(I17:I19)</f>
        <v>-49.568000000000254</v>
      </c>
      <c r="J20" s="110">
        <f>SUM(J17:J19)</f>
        <v>149.13499999999988</v>
      </c>
      <c r="K20" s="52">
        <f t="shared" si="3"/>
        <v>97.48299999999966</v>
      </c>
      <c r="L20" s="52">
        <f t="shared" si="3"/>
        <v>178</v>
      </c>
      <c r="M20" s="38"/>
      <c r="N20" s="38"/>
    </row>
    <row r="21" spans="1:14" ht="15" customHeight="1">
      <c r="A21" s="28" t="s">
        <v>15</v>
      </c>
      <c r="B21" s="3"/>
      <c r="C21" s="3"/>
      <c r="D21" s="3"/>
      <c r="E21" s="74">
        <v>-0.03699999999999992</v>
      </c>
      <c r="F21" s="47">
        <v>-38.253</v>
      </c>
      <c r="G21" s="74">
        <v>2.459</v>
      </c>
      <c r="H21" s="153">
        <v>-44.729</v>
      </c>
      <c r="I21" s="74">
        <v>-35.523999999999994</v>
      </c>
      <c r="J21" s="153">
        <v>-33.68</v>
      </c>
      <c r="K21" s="47">
        <v>-16.963</v>
      </c>
      <c r="L21" s="47">
        <v>-50</v>
      </c>
      <c r="M21" s="38"/>
      <c r="N21" s="38"/>
    </row>
    <row r="22" spans="1:14" ht="15" customHeight="1">
      <c r="A22" s="29" t="s">
        <v>16</v>
      </c>
      <c r="B22" s="24"/>
      <c r="C22" s="24"/>
      <c r="D22" s="24"/>
      <c r="E22" s="73"/>
      <c r="F22" s="49"/>
      <c r="G22" s="73"/>
      <c r="H22" s="152"/>
      <c r="I22" s="73"/>
      <c r="J22" s="152"/>
      <c r="K22" s="49"/>
      <c r="L22" s="49"/>
      <c r="M22" s="38"/>
      <c r="N22" s="38"/>
    </row>
    <row r="23" spans="1:14" ht="15" customHeight="1">
      <c r="A23" s="32" t="s">
        <v>90</v>
      </c>
      <c r="B23" s="11"/>
      <c r="C23" s="11"/>
      <c r="D23" s="11"/>
      <c r="E23" s="75">
        <f>SUM(E20:E22)</f>
        <v>-27.73499999999988</v>
      </c>
      <c r="F23" s="52">
        <f aca="true" t="shared" si="4" ref="F23:L23">SUM(F20:F22)</f>
        <v>-8.600000000000072</v>
      </c>
      <c r="G23" s="75">
        <f>SUM(G20:G22)</f>
        <v>-43.51999999999987</v>
      </c>
      <c r="H23" s="110">
        <f>SUM(H20:H22)</f>
        <v>-4.6880000000000095</v>
      </c>
      <c r="I23" s="75">
        <f>SUM(I20:I22)</f>
        <v>-85.09200000000024</v>
      </c>
      <c r="J23" s="110">
        <f>SUM(J20:J22)</f>
        <v>115.45499999999987</v>
      </c>
      <c r="K23" s="52">
        <f t="shared" si="4"/>
        <v>80.51999999999967</v>
      </c>
      <c r="L23" s="52">
        <f t="shared" si="4"/>
        <v>128</v>
      </c>
      <c r="M23" s="38"/>
      <c r="N23" s="38"/>
    </row>
    <row r="24" spans="1:14" ht="15" customHeight="1">
      <c r="A24" s="28" t="s">
        <v>81</v>
      </c>
      <c r="B24" s="3"/>
      <c r="C24" s="3"/>
      <c r="D24" s="3"/>
      <c r="E24" s="74">
        <f aca="true" t="shared" si="5" ref="E24:L24">E23-E25</f>
        <v>-27.73499999999988</v>
      </c>
      <c r="F24" s="47">
        <f t="shared" si="5"/>
        <v>-8.600000000000072</v>
      </c>
      <c r="G24" s="74">
        <f t="shared" si="5"/>
        <v>-43.51999999999987</v>
      </c>
      <c r="H24" s="153">
        <f t="shared" si="5"/>
        <v>-4.6880000000000095</v>
      </c>
      <c r="I24" s="74">
        <f>I23-I25</f>
        <v>-85.09200000000024</v>
      </c>
      <c r="J24" s="153">
        <f>J23-J25</f>
        <v>115.45499999999987</v>
      </c>
      <c r="K24" s="47">
        <f t="shared" si="5"/>
        <v>80.51999999999967</v>
      </c>
      <c r="L24" s="47">
        <f t="shared" si="5"/>
        <v>128</v>
      </c>
      <c r="M24" s="38"/>
      <c r="N24" s="38"/>
    </row>
    <row r="25" spans="1:12" ht="15" customHeight="1">
      <c r="A25" s="28" t="s">
        <v>88</v>
      </c>
      <c r="B25" s="3"/>
      <c r="C25" s="3"/>
      <c r="D25" s="3"/>
      <c r="E25" s="74"/>
      <c r="F25" s="47"/>
      <c r="G25" s="74"/>
      <c r="H25" s="153"/>
      <c r="I25" s="74"/>
      <c r="J25" s="153"/>
      <c r="K25" s="47"/>
      <c r="L25" s="47"/>
    </row>
    <row r="26" spans="1:12" ht="10.5" customHeight="1">
      <c r="A26" s="3"/>
      <c r="B26" s="3"/>
      <c r="C26" s="3"/>
      <c r="D26" s="3"/>
      <c r="E26" s="74"/>
      <c r="F26" s="47"/>
      <c r="G26" s="74"/>
      <c r="H26" s="153"/>
      <c r="I26" s="74"/>
      <c r="J26" s="47"/>
      <c r="K26" s="47"/>
      <c r="L26" s="47"/>
    </row>
    <row r="27" spans="1:12" ht="15" customHeight="1">
      <c r="A27" s="178" t="s">
        <v>107</v>
      </c>
      <c r="B27" s="179"/>
      <c r="C27" s="179"/>
      <c r="D27" s="179"/>
      <c r="E27" s="180">
        <v>6.6</v>
      </c>
      <c r="F27" s="181"/>
      <c r="G27" s="180">
        <v>6.6</v>
      </c>
      <c r="H27" s="182"/>
      <c r="I27" s="180">
        <v>-40</v>
      </c>
      <c r="J27" s="181"/>
      <c r="K27" s="181"/>
      <c r="L27" s="181"/>
    </row>
    <row r="28" spans="1:12" ht="15" customHeight="1">
      <c r="A28" s="183" t="s">
        <v>108</v>
      </c>
      <c r="B28" s="184"/>
      <c r="C28" s="184"/>
      <c r="D28" s="184"/>
      <c r="E28" s="185">
        <f>E14-E27</f>
        <v>-22.199999999999882</v>
      </c>
      <c r="F28" s="186">
        <f aca="true" t="shared" si="6" ref="F28:L28">F14-F27</f>
        <v>39.702999999999925</v>
      </c>
      <c r="G28" s="185">
        <f t="shared" si="6"/>
        <v>-25.37099999999988</v>
      </c>
      <c r="H28" s="187">
        <f t="shared" si="6"/>
        <v>59.92999999999999</v>
      </c>
      <c r="I28" s="185">
        <f t="shared" si="6"/>
        <v>34.97699999999975</v>
      </c>
      <c r="J28" s="186">
        <f t="shared" si="6"/>
        <v>188.11399999999986</v>
      </c>
      <c r="K28" s="186">
        <f t="shared" si="6"/>
        <v>156.09399999999965</v>
      </c>
      <c r="L28" s="186">
        <f t="shared" si="6"/>
        <v>220</v>
      </c>
    </row>
    <row r="29" spans="1:12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</row>
    <row r="30" spans="1:12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L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2008</v>
      </c>
    </row>
    <row r="31" spans="1:12" ht="12.75" customHeight="1">
      <c r="A31" s="59"/>
      <c r="B31" s="59"/>
      <c r="C31" s="60"/>
      <c r="D31" s="57"/>
      <c r="E31" s="78" t="str">
        <f>E$4</f>
        <v>Q2</v>
      </c>
      <c r="F31" s="78" t="str">
        <f>F$4</f>
        <v>Q2</v>
      </c>
      <c r="G31" s="78" t="str">
        <f>G$4</f>
        <v>Q1-2</v>
      </c>
      <c r="H31" s="78" t="str">
        <f>H$4</f>
        <v>Q1-2</v>
      </c>
      <c r="I31" s="78">
        <f>IF(I$4="","",I$4)</f>
      </c>
      <c r="J31" s="78"/>
      <c r="K31" s="78"/>
      <c r="L31" s="78"/>
    </row>
    <row r="32" spans="1:12" s="17" customFormat="1" ht="15" customHeight="1">
      <c r="A32" s="56" t="s">
        <v>79</v>
      </c>
      <c r="B32" s="65"/>
      <c r="C32" s="60"/>
      <c r="D32" s="60"/>
      <c r="E32" s="79"/>
      <c r="F32" s="79">
        <f aca="true" t="shared" si="8" ref="F32:K32">IF(F$5=0,"",F$5)</f>
      </c>
      <c r="G32" s="79"/>
      <c r="H32" s="79"/>
      <c r="I32" s="79"/>
      <c r="J32" s="79">
        <f t="shared" si="8"/>
      </c>
      <c r="K32" s="79">
        <f t="shared" si="8"/>
      </c>
      <c r="L32" s="79"/>
    </row>
    <row r="33" spans="5:12" ht="1.5" customHeight="1">
      <c r="E33" s="38"/>
      <c r="F33" s="38"/>
      <c r="G33" s="80"/>
      <c r="H33" s="80"/>
      <c r="I33" s="38"/>
      <c r="J33" s="38"/>
      <c r="K33" s="38"/>
      <c r="L33" s="38"/>
    </row>
    <row r="34" spans="1:12" ht="15" customHeight="1">
      <c r="A34" s="28" t="s">
        <v>17</v>
      </c>
      <c r="B34" s="7"/>
      <c r="C34" s="7"/>
      <c r="D34" s="7"/>
      <c r="E34" s="74"/>
      <c r="F34" s="47"/>
      <c r="G34" s="74">
        <v>1093.866</v>
      </c>
      <c r="H34" s="153">
        <v>1093.866</v>
      </c>
      <c r="I34" s="74">
        <v>1093.866</v>
      </c>
      <c r="J34" s="153">
        <v>1093.866</v>
      </c>
      <c r="K34" s="47">
        <v>1093.866</v>
      </c>
      <c r="L34" s="47">
        <v>1094</v>
      </c>
    </row>
    <row r="35" spans="1:12" ht="15" customHeight="1">
      <c r="A35" s="28" t="s">
        <v>18</v>
      </c>
      <c r="B35" s="6"/>
      <c r="C35" s="6"/>
      <c r="D35" s="6"/>
      <c r="E35" s="74"/>
      <c r="F35" s="47"/>
      <c r="G35" s="74">
        <v>51.66199999999999</v>
      </c>
      <c r="H35" s="153">
        <v>48.52100000000001</v>
      </c>
      <c r="I35" s="74">
        <v>52.724999999999994</v>
      </c>
      <c r="J35" s="153">
        <v>40.51800000000001</v>
      </c>
      <c r="K35" s="47">
        <v>35.11400000000001</v>
      </c>
      <c r="L35" s="47">
        <v>27</v>
      </c>
    </row>
    <row r="36" spans="1:12" ht="15" customHeight="1">
      <c r="A36" s="28" t="s">
        <v>82</v>
      </c>
      <c r="B36" s="6"/>
      <c r="C36" s="6"/>
      <c r="D36" s="6"/>
      <c r="E36" s="74"/>
      <c r="F36" s="47"/>
      <c r="G36" s="74">
        <v>484.4910000000001</v>
      </c>
      <c r="H36" s="153">
        <v>540.472</v>
      </c>
      <c r="I36" s="74">
        <v>520.933</v>
      </c>
      <c r="J36" s="153">
        <v>559.3710000000001</v>
      </c>
      <c r="K36" s="47">
        <v>608.3389999999999</v>
      </c>
      <c r="L36" s="47">
        <v>684</v>
      </c>
    </row>
    <row r="37" spans="1:12" ht="15" customHeight="1">
      <c r="A37" s="28" t="s">
        <v>19</v>
      </c>
      <c r="B37" s="6"/>
      <c r="C37" s="6"/>
      <c r="D37" s="6"/>
      <c r="E37" s="74"/>
      <c r="F37" s="47"/>
      <c r="G37" s="74"/>
      <c r="H37" s="153"/>
      <c r="I37" s="74"/>
      <c r="J37" s="153"/>
      <c r="K37" s="47"/>
      <c r="L37" s="47"/>
    </row>
    <row r="38" spans="1:12" ht="15" customHeight="1">
      <c r="A38" s="29" t="s">
        <v>20</v>
      </c>
      <c r="B38" s="22"/>
      <c r="C38" s="22"/>
      <c r="D38" s="22"/>
      <c r="E38" s="73"/>
      <c r="F38" s="49"/>
      <c r="G38" s="73">
        <v>84.21199999999999</v>
      </c>
      <c r="H38" s="152">
        <v>74.86999999999999</v>
      </c>
      <c r="I38" s="73">
        <v>76.60900000000001</v>
      </c>
      <c r="J38" s="152">
        <v>102.882</v>
      </c>
      <c r="K38" s="49">
        <v>89.545</v>
      </c>
      <c r="L38" s="49">
        <v>71</v>
      </c>
    </row>
    <row r="39" spans="1:12" ht="15" customHeight="1">
      <c r="A39" s="30" t="s">
        <v>21</v>
      </c>
      <c r="B39" s="10"/>
      <c r="C39" s="10"/>
      <c r="D39" s="10"/>
      <c r="E39" s="102">
        <v>0</v>
      </c>
      <c r="F39" s="103">
        <v>0</v>
      </c>
      <c r="G39" s="102">
        <f aca="true" t="shared" si="9" ref="G39:L39">SUM(G34:G38)</f>
        <v>1714.2310000000002</v>
      </c>
      <c r="H39" s="137">
        <f t="shared" si="9"/>
        <v>1757.7289999999998</v>
      </c>
      <c r="I39" s="75">
        <f t="shared" si="9"/>
        <v>1744.1329999999998</v>
      </c>
      <c r="J39" s="110">
        <f t="shared" si="9"/>
        <v>1796.6370000000002</v>
      </c>
      <c r="K39" s="52">
        <f t="shared" si="9"/>
        <v>1826.864</v>
      </c>
      <c r="L39" s="52">
        <f t="shared" si="9"/>
        <v>1876</v>
      </c>
    </row>
    <row r="40" spans="1:12" ht="15" customHeight="1">
      <c r="A40" s="28" t="s">
        <v>22</v>
      </c>
      <c r="B40" s="3"/>
      <c r="C40" s="3"/>
      <c r="D40" s="3"/>
      <c r="E40" s="74"/>
      <c r="F40" s="47"/>
      <c r="G40" s="74">
        <v>219.029</v>
      </c>
      <c r="H40" s="153">
        <v>270.452</v>
      </c>
      <c r="I40" s="74">
        <v>230.86700000000002</v>
      </c>
      <c r="J40" s="153">
        <v>255.15200000000002</v>
      </c>
      <c r="K40" s="47">
        <v>217.794</v>
      </c>
      <c r="L40" s="47">
        <v>293</v>
      </c>
    </row>
    <row r="41" spans="1:12" ht="15" customHeight="1">
      <c r="A41" s="28" t="s">
        <v>23</v>
      </c>
      <c r="B41" s="3"/>
      <c r="C41" s="3"/>
      <c r="D41" s="3"/>
      <c r="E41" s="74"/>
      <c r="F41" s="47"/>
      <c r="G41" s="74"/>
      <c r="H41" s="153"/>
      <c r="I41" s="74"/>
      <c r="J41" s="153"/>
      <c r="K41" s="47"/>
      <c r="L41" s="47"/>
    </row>
    <row r="42" spans="1:12" ht="15" customHeight="1">
      <c r="A42" s="28" t="s">
        <v>24</v>
      </c>
      <c r="B42" s="3"/>
      <c r="C42" s="3"/>
      <c r="D42" s="3"/>
      <c r="E42" s="74"/>
      <c r="F42" s="47"/>
      <c r="G42" s="74">
        <v>300.676</v>
      </c>
      <c r="H42" s="153">
        <v>285.12199999999996</v>
      </c>
      <c r="I42" s="74">
        <v>288.027</v>
      </c>
      <c r="J42" s="153">
        <v>209.733</v>
      </c>
      <c r="K42" s="47">
        <v>226.787</v>
      </c>
      <c r="L42" s="47">
        <v>297</v>
      </c>
    </row>
    <row r="43" spans="1:12" ht="15" customHeight="1">
      <c r="A43" s="28" t="s">
        <v>25</v>
      </c>
      <c r="B43" s="3"/>
      <c r="C43" s="3"/>
      <c r="D43" s="3"/>
      <c r="E43" s="74"/>
      <c r="F43" s="47"/>
      <c r="G43" s="74">
        <v>41.629</v>
      </c>
      <c r="H43" s="153">
        <v>62.548</v>
      </c>
      <c r="I43" s="74">
        <v>38.253</v>
      </c>
      <c r="J43" s="153">
        <v>62.136</v>
      </c>
      <c r="K43" s="47">
        <v>166.823</v>
      </c>
      <c r="L43" s="47">
        <v>47</v>
      </c>
    </row>
    <row r="44" spans="1:12" ht="15" customHeight="1">
      <c r="A44" s="29" t="s">
        <v>26</v>
      </c>
      <c r="B44" s="22"/>
      <c r="C44" s="22"/>
      <c r="D44" s="22"/>
      <c r="E44" s="73"/>
      <c r="F44" s="49"/>
      <c r="G44" s="73"/>
      <c r="H44" s="152"/>
      <c r="I44" s="73"/>
      <c r="J44" s="152"/>
      <c r="K44" s="49"/>
      <c r="L44" s="49"/>
    </row>
    <row r="45" spans="1:12" ht="15" customHeight="1">
      <c r="A45" s="31" t="s">
        <v>27</v>
      </c>
      <c r="B45" s="19"/>
      <c r="C45" s="19"/>
      <c r="D45" s="19"/>
      <c r="E45" s="104">
        <v>0</v>
      </c>
      <c r="F45" s="105">
        <v>0</v>
      </c>
      <c r="G45" s="104">
        <f aca="true" t="shared" si="10" ref="G45:L45">SUM(G40:G44)</f>
        <v>561.334</v>
      </c>
      <c r="H45" s="138">
        <f t="shared" si="10"/>
        <v>618.122</v>
      </c>
      <c r="I45" s="81">
        <f t="shared" si="10"/>
        <v>557.147</v>
      </c>
      <c r="J45" s="124">
        <f t="shared" si="10"/>
        <v>527.021</v>
      </c>
      <c r="K45" s="82">
        <f t="shared" si="10"/>
        <v>611.404</v>
      </c>
      <c r="L45" s="82">
        <f t="shared" si="10"/>
        <v>637</v>
      </c>
    </row>
    <row r="46" spans="1:12" ht="15" customHeight="1">
      <c r="A46" s="30" t="s">
        <v>59</v>
      </c>
      <c r="B46" s="9"/>
      <c r="C46" s="9"/>
      <c r="D46" s="9"/>
      <c r="E46" s="102">
        <v>0</v>
      </c>
      <c r="F46" s="103">
        <v>0</v>
      </c>
      <c r="G46" s="102">
        <f>G45+G39</f>
        <v>2275.565</v>
      </c>
      <c r="H46" s="137">
        <f>H45+H39</f>
        <v>2375.8509999999997</v>
      </c>
      <c r="I46" s="75">
        <f>I39+I45</f>
        <v>2301.2799999999997</v>
      </c>
      <c r="J46" s="110">
        <f>J39+J45</f>
        <v>2323.6580000000004</v>
      </c>
      <c r="K46" s="52">
        <f>K39+K45</f>
        <v>2438.268</v>
      </c>
      <c r="L46" s="52">
        <f>L39+L45</f>
        <v>2513</v>
      </c>
    </row>
    <row r="47" spans="1:12" ht="15" customHeight="1">
      <c r="A47" s="28" t="s">
        <v>83</v>
      </c>
      <c r="B47" s="3"/>
      <c r="C47" s="3"/>
      <c r="D47" s="3" t="s">
        <v>61</v>
      </c>
      <c r="E47" s="74"/>
      <c r="F47" s="47"/>
      <c r="G47" s="74">
        <v>1135.94</v>
      </c>
      <c r="H47" s="153">
        <v>1198.5119999999997</v>
      </c>
      <c r="I47" s="74">
        <v>1142.408</v>
      </c>
      <c r="J47" s="153">
        <v>1212.0289999999998</v>
      </c>
      <c r="K47" s="47">
        <v>1203.659</v>
      </c>
      <c r="L47" s="47">
        <v>976</v>
      </c>
    </row>
    <row r="48" spans="1:12" ht="15" customHeight="1">
      <c r="A48" s="28" t="s">
        <v>89</v>
      </c>
      <c r="B48" s="3"/>
      <c r="C48" s="3"/>
      <c r="D48" s="3"/>
      <c r="E48" s="74"/>
      <c r="F48" s="47"/>
      <c r="G48" s="74"/>
      <c r="H48" s="153"/>
      <c r="I48" s="74"/>
      <c r="J48" s="153"/>
      <c r="K48" s="47"/>
      <c r="L48" s="47"/>
    </row>
    <row r="49" spans="1:12" ht="15" customHeight="1">
      <c r="A49" s="28" t="s">
        <v>77</v>
      </c>
      <c r="B49" s="3"/>
      <c r="C49" s="3"/>
      <c r="D49" s="3"/>
      <c r="E49" s="74"/>
      <c r="F49" s="47"/>
      <c r="G49" s="74">
        <v>31.833</v>
      </c>
      <c r="H49" s="153">
        <v>33.839</v>
      </c>
      <c r="I49" s="74">
        <v>32.624</v>
      </c>
      <c r="J49" s="153">
        <v>33.539</v>
      </c>
      <c r="K49" s="47">
        <v>34.032</v>
      </c>
      <c r="L49" s="47">
        <v>34</v>
      </c>
    </row>
    <row r="50" spans="1:12" ht="15" customHeight="1">
      <c r="A50" s="28" t="s">
        <v>29</v>
      </c>
      <c r="B50" s="3"/>
      <c r="C50" s="3"/>
      <c r="D50" s="3"/>
      <c r="E50" s="74"/>
      <c r="F50" s="47"/>
      <c r="G50" s="74">
        <v>16.878</v>
      </c>
      <c r="H50" s="153">
        <v>19.41</v>
      </c>
      <c r="I50" s="74">
        <v>35.945</v>
      </c>
      <c r="J50" s="153">
        <v>19.700000000000003</v>
      </c>
      <c r="K50" s="47">
        <v>19.125</v>
      </c>
      <c r="L50" s="47">
        <v>6</v>
      </c>
    </row>
    <row r="51" spans="1:12" ht="15" customHeight="1">
      <c r="A51" s="28" t="s">
        <v>30</v>
      </c>
      <c r="B51" s="3"/>
      <c r="C51" s="3"/>
      <c r="D51" s="3"/>
      <c r="E51" s="74"/>
      <c r="F51" s="47"/>
      <c r="G51" s="74">
        <v>884.1220000000001</v>
      </c>
      <c r="H51" s="153">
        <v>874.4110000000001</v>
      </c>
      <c r="I51" s="74">
        <v>893.282</v>
      </c>
      <c r="J51" s="153">
        <v>848.1580000000001</v>
      </c>
      <c r="K51" s="47">
        <v>977.0830000000001</v>
      </c>
      <c r="L51" s="47">
        <v>1276</v>
      </c>
    </row>
    <row r="52" spans="1:12" ht="15" customHeight="1">
      <c r="A52" s="28" t="s">
        <v>31</v>
      </c>
      <c r="B52" s="3"/>
      <c r="C52" s="3"/>
      <c r="D52" s="3"/>
      <c r="E52" s="74"/>
      <c r="F52" s="47"/>
      <c r="G52" s="74">
        <v>206.79200000000003</v>
      </c>
      <c r="H52" s="153">
        <v>249.679</v>
      </c>
      <c r="I52" s="74">
        <v>197.021</v>
      </c>
      <c r="J52" s="153">
        <v>210.23199999999997</v>
      </c>
      <c r="K52" s="47">
        <v>204.36900000000003</v>
      </c>
      <c r="L52" s="47">
        <v>221</v>
      </c>
    </row>
    <row r="53" spans="1:12" ht="15" customHeight="1">
      <c r="A53" s="28" t="s">
        <v>32</v>
      </c>
      <c r="B53" s="3"/>
      <c r="C53" s="3"/>
      <c r="D53" s="3"/>
      <c r="E53" s="74"/>
      <c r="F53" s="47"/>
      <c r="G53" s="74"/>
      <c r="H53" s="153"/>
      <c r="I53" s="74"/>
      <c r="J53" s="153"/>
      <c r="K53" s="47"/>
      <c r="L53" s="47"/>
    </row>
    <row r="54" spans="1:12" ht="15" customHeight="1">
      <c r="A54" s="29" t="s">
        <v>84</v>
      </c>
      <c r="B54" s="22"/>
      <c r="C54" s="22"/>
      <c r="D54" s="22"/>
      <c r="E54" s="73"/>
      <c r="F54" s="49"/>
      <c r="G54" s="73"/>
      <c r="H54" s="152"/>
      <c r="I54" s="73"/>
      <c r="J54" s="152"/>
      <c r="K54" s="49"/>
      <c r="L54" s="49"/>
    </row>
    <row r="55" spans="1:12" ht="15" customHeight="1">
      <c r="A55" s="30" t="s">
        <v>76</v>
      </c>
      <c r="B55" s="9"/>
      <c r="C55" s="9"/>
      <c r="D55" s="9"/>
      <c r="E55" s="102">
        <v>0</v>
      </c>
      <c r="F55" s="103">
        <v>0</v>
      </c>
      <c r="G55" s="102">
        <f aca="true" t="shared" si="11" ref="G55:L55">SUM(G47:G54)</f>
        <v>2275.565</v>
      </c>
      <c r="H55" s="137">
        <f t="shared" si="11"/>
        <v>2375.8509999999997</v>
      </c>
      <c r="I55" s="75">
        <f t="shared" si="11"/>
        <v>2301.28</v>
      </c>
      <c r="J55" s="110">
        <f t="shared" si="11"/>
        <v>2323.658</v>
      </c>
      <c r="K55" s="52">
        <f t="shared" si="11"/>
        <v>2438.2680000000005</v>
      </c>
      <c r="L55" s="52">
        <f t="shared" si="11"/>
        <v>2513</v>
      </c>
    </row>
    <row r="56" spans="1:12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</row>
    <row r="57" spans="1:12" ht="12.75" customHeight="1">
      <c r="A57" s="66"/>
      <c r="B57" s="55"/>
      <c r="C57" s="57"/>
      <c r="D57" s="57"/>
      <c r="E57" s="58">
        <f>E$3</f>
        <v>2012</v>
      </c>
      <c r="F57" s="58">
        <f aca="true" t="shared" si="12" ref="F57:L57">F$3</f>
        <v>2011</v>
      </c>
      <c r="G57" s="58">
        <f t="shared" si="12"/>
        <v>2012</v>
      </c>
      <c r="H57" s="58">
        <f t="shared" si="12"/>
        <v>2011</v>
      </c>
      <c r="I57" s="58">
        <f t="shared" si="12"/>
        <v>2011</v>
      </c>
      <c r="J57" s="58">
        <f t="shared" si="12"/>
        <v>2010</v>
      </c>
      <c r="K57" s="58">
        <f t="shared" si="12"/>
        <v>2009</v>
      </c>
      <c r="L57" s="58">
        <f t="shared" si="12"/>
        <v>2008</v>
      </c>
    </row>
    <row r="58" spans="1:12" ht="12.75" customHeight="1">
      <c r="A58" s="59"/>
      <c r="B58" s="59"/>
      <c r="C58" s="57"/>
      <c r="D58" s="57"/>
      <c r="E58" s="78" t="str">
        <f>E$4</f>
        <v>Q2</v>
      </c>
      <c r="F58" s="78" t="str">
        <f>F$4</f>
        <v>Q2</v>
      </c>
      <c r="G58" s="78" t="str">
        <f>G$4</f>
        <v>Q1-2</v>
      </c>
      <c r="H58" s="78" t="str">
        <f>H$4</f>
        <v>Q1-2</v>
      </c>
      <c r="I58" s="78">
        <f>IF(I$4="","",I$4)</f>
      </c>
      <c r="J58" s="78"/>
      <c r="K58" s="78"/>
      <c r="L58" s="78"/>
    </row>
    <row r="59" spans="1:12" s="17" customFormat="1" ht="15" customHeight="1">
      <c r="A59" s="66" t="s">
        <v>80</v>
      </c>
      <c r="B59" s="65"/>
      <c r="C59" s="60"/>
      <c r="D59" s="60"/>
      <c r="E59" s="79"/>
      <c r="F59" s="79">
        <f>IF(F$5=0,"",F$5)</f>
      </c>
      <c r="G59" s="79"/>
      <c r="H59" s="79"/>
      <c r="I59" s="79"/>
      <c r="J59" s="79"/>
      <c r="K59" s="79">
        <f>IF(K$5=0,"",K$5)</f>
      </c>
      <c r="L59" s="79"/>
    </row>
    <row r="60" spans="5:12" ht="1.5" customHeight="1">
      <c r="E60" s="38"/>
      <c r="F60" s="38"/>
      <c r="G60" s="80"/>
      <c r="H60" s="80"/>
      <c r="I60" s="38"/>
      <c r="J60" s="38"/>
      <c r="K60" s="38"/>
      <c r="L60" s="38"/>
    </row>
    <row r="61" spans="1:12" ht="24.75" customHeight="1">
      <c r="A61" s="198" t="s">
        <v>33</v>
      </c>
      <c r="B61" s="198"/>
      <c r="C61" s="8"/>
      <c r="D61" s="8"/>
      <c r="E61" s="72">
        <v>-15.21</v>
      </c>
      <c r="F61" s="50">
        <v>21.115000000000002</v>
      </c>
      <c r="G61" s="72">
        <v>-29.226000000000003</v>
      </c>
      <c r="H61" s="151">
        <v>50.93500000000001</v>
      </c>
      <c r="I61" s="72">
        <v>29.955999999999992</v>
      </c>
      <c r="J61" s="151">
        <v>215.80400000000003</v>
      </c>
      <c r="K61" s="50">
        <v>161.41700000000003</v>
      </c>
      <c r="L61" s="50">
        <v>162</v>
      </c>
    </row>
    <row r="62" spans="1:12" ht="15" customHeight="1">
      <c r="A62" s="200" t="s">
        <v>34</v>
      </c>
      <c r="B62" s="200"/>
      <c r="C62" s="23"/>
      <c r="D62" s="23"/>
      <c r="E62" s="73">
        <v>1.4610000000000003</v>
      </c>
      <c r="F62" s="49">
        <v>3.0060000000000073</v>
      </c>
      <c r="G62" s="73">
        <v>7.920999999999999</v>
      </c>
      <c r="H62" s="152">
        <v>-46.236999999999995</v>
      </c>
      <c r="I62" s="73">
        <v>-51.56400000000001</v>
      </c>
      <c r="J62" s="152">
        <v>-44.598000000000006</v>
      </c>
      <c r="K62" s="49">
        <v>117.34499999999998</v>
      </c>
      <c r="L62" s="49">
        <v>-87</v>
      </c>
    </row>
    <row r="63" spans="1:12" ht="16.5" customHeight="1">
      <c r="A63" s="201" t="s">
        <v>35</v>
      </c>
      <c r="B63" s="201"/>
      <c r="C63" s="25"/>
      <c r="D63" s="25"/>
      <c r="E63" s="75">
        <f>SUM(E61:E62)</f>
        <v>-13.749</v>
      </c>
      <c r="F63" s="52">
        <f aca="true" t="shared" si="13" ref="F63:L63">SUM(F61:F62)</f>
        <v>24.12100000000001</v>
      </c>
      <c r="G63" s="77">
        <f>SUM(G61:G62)</f>
        <v>-21.305000000000003</v>
      </c>
      <c r="H63" s="142">
        <f>SUM(H61:H62)</f>
        <v>4.698000000000015</v>
      </c>
      <c r="I63" s="75">
        <f>SUM(I61:I62)</f>
        <v>-21.608000000000015</v>
      </c>
      <c r="J63" s="110">
        <f>SUM(J61:J62)</f>
        <v>171.20600000000002</v>
      </c>
      <c r="K63" s="52">
        <f t="shared" si="13"/>
        <v>278.762</v>
      </c>
      <c r="L63" s="52">
        <f t="shared" si="13"/>
        <v>75</v>
      </c>
    </row>
    <row r="64" spans="1:12" ht="15" customHeight="1">
      <c r="A64" s="198" t="s">
        <v>85</v>
      </c>
      <c r="B64" s="198"/>
      <c r="C64" s="3"/>
      <c r="D64" s="3"/>
      <c r="E64" s="74">
        <v>-6.395000000000001</v>
      </c>
      <c r="F64" s="47">
        <v>-27.465999999999994</v>
      </c>
      <c r="G64" s="74">
        <v>-13.72</v>
      </c>
      <c r="H64" s="153">
        <v>-44.341</v>
      </c>
      <c r="I64" s="74">
        <v>-66.807</v>
      </c>
      <c r="J64" s="153">
        <v>-80.70100000000001</v>
      </c>
      <c r="K64" s="47">
        <v>-49.129</v>
      </c>
      <c r="L64" s="47">
        <v>-81</v>
      </c>
    </row>
    <row r="65" spans="1:12" ht="15" customHeight="1">
      <c r="A65" s="200" t="s">
        <v>86</v>
      </c>
      <c r="B65" s="200"/>
      <c r="C65" s="22"/>
      <c r="D65" s="22"/>
      <c r="E65" s="73">
        <v>2.524</v>
      </c>
      <c r="F65" s="49"/>
      <c r="G65" s="73">
        <v>2.524</v>
      </c>
      <c r="H65" s="152"/>
      <c r="I65" s="73">
        <v>0.075</v>
      </c>
      <c r="J65" s="152">
        <v>0.113</v>
      </c>
      <c r="K65" s="49">
        <v>0.932</v>
      </c>
      <c r="L65" s="49">
        <v>3</v>
      </c>
    </row>
    <row r="66" spans="1:12" s="42" customFormat="1" ht="16.5" customHeight="1">
      <c r="A66" s="140" t="s">
        <v>87</v>
      </c>
      <c r="B66" s="140"/>
      <c r="C66" s="26"/>
      <c r="D66" s="26"/>
      <c r="E66" s="75">
        <f>SUM(E63:E65)</f>
        <v>-17.62</v>
      </c>
      <c r="F66" s="142">
        <f aca="true" t="shared" si="14" ref="F66:L66">SUM(F63:F65)</f>
        <v>-3.3449999999999847</v>
      </c>
      <c r="G66" s="77">
        <f>SUM(G63:G65)</f>
        <v>-32.501000000000005</v>
      </c>
      <c r="H66" s="142">
        <f>SUM(H63:H65)</f>
        <v>-39.64299999999999</v>
      </c>
      <c r="I66" s="75">
        <f>SUM(I63:I65)</f>
        <v>-88.34000000000002</v>
      </c>
      <c r="J66" s="154">
        <f>SUM(J63:J65)</f>
        <v>90.61800000000001</v>
      </c>
      <c r="K66" s="142">
        <f t="shared" si="14"/>
        <v>230.565</v>
      </c>
      <c r="L66" s="142">
        <f t="shared" si="14"/>
        <v>-3</v>
      </c>
    </row>
    <row r="67" spans="1:12" ht="15" customHeight="1">
      <c r="A67" s="200" t="s">
        <v>36</v>
      </c>
      <c r="B67" s="200"/>
      <c r="C67" s="27"/>
      <c r="D67" s="27"/>
      <c r="E67" s="73"/>
      <c r="F67" s="49"/>
      <c r="G67" s="73"/>
      <c r="H67" s="152"/>
      <c r="I67" s="73"/>
      <c r="J67" s="152"/>
      <c r="K67" s="49"/>
      <c r="L67" s="49"/>
    </row>
    <row r="68" spans="1:12" ht="16.5" customHeight="1">
      <c r="A68" s="201" t="s">
        <v>37</v>
      </c>
      <c r="B68" s="201"/>
      <c r="C68" s="9"/>
      <c r="D68" s="9"/>
      <c r="E68" s="75">
        <f>SUM(E66:E67)</f>
        <v>-17.62</v>
      </c>
      <c r="F68" s="52">
        <f aca="true" t="shared" si="15" ref="F68:L68">SUM(F66:F67)</f>
        <v>-3.3449999999999847</v>
      </c>
      <c r="G68" s="77">
        <f>SUM(G66:G67)</f>
        <v>-32.501000000000005</v>
      </c>
      <c r="H68" s="142">
        <f>SUM(H66:H67)</f>
        <v>-39.64299999999999</v>
      </c>
      <c r="I68" s="75">
        <f>SUM(I66:I67)</f>
        <v>-88.34000000000002</v>
      </c>
      <c r="J68" s="110">
        <f>SUM(J66:J67)</f>
        <v>90.61800000000001</v>
      </c>
      <c r="K68" s="52">
        <f t="shared" si="15"/>
        <v>230.565</v>
      </c>
      <c r="L68" s="52">
        <f t="shared" si="15"/>
        <v>-3</v>
      </c>
    </row>
    <row r="69" spans="1:12" ht="15" customHeight="1">
      <c r="A69" s="198" t="s">
        <v>38</v>
      </c>
      <c r="B69" s="198"/>
      <c r="C69" s="3"/>
      <c r="D69" s="3"/>
      <c r="E69" s="74">
        <v>-0.8220000000000027</v>
      </c>
      <c r="F69" s="47">
        <v>60.43300000000001</v>
      </c>
      <c r="G69" s="74">
        <v>-4.037000000000003</v>
      </c>
      <c r="H69" s="153">
        <v>41.122</v>
      </c>
      <c r="I69" s="74">
        <v>38.894000000000005</v>
      </c>
      <c r="J69" s="153">
        <v>-109.90400000000002</v>
      </c>
      <c r="K69" s="47">
        <v>-271.527</v>
      </c>
      <c r="L69" s="47">
        <v>-7</v>
      </c>
    </row>
    <row r="70" spans="1:12" ht="15" customHeight="1">
      <c r="A70" s="198" t="s">
        <v>39</v>
      </c>
      <c r="B70" s="198"/>
      <c r="C70" s="3"/>
      <c r="D70" s="3"/>
      <c r="E70" s="74"/>
      <c r="F70" s="47"/>
      <c r="G70" s="74"/>
      <c r="H70" s="153"/>
      <c r="I70" s="74"/>
      <c r="J70" s="153"/>
      <c r="K70" s="47">
        <v>81.95700000000001</v>
      </c>
      <c r="L70" s="47"/>
    </row>
    <row r="71" spans="1:12" ht="15" customHeight="1">
      <c r="A71" s="198" t="s">
        <v>40</v>
      </c>
      <c r="B71" s="198"/>
      <c r="C71" s="3"/>
      <c r="D71" s="3"/>
      <c r="E71" s="74"/>
      <c r="F71" s="47"/>
      <c r="G71" s="74"/>
      <c r="H71" s="153"/>
      <c r="I71" s="74"/>
      <c r="J71" s="153"/>
      <c r="K71" s="47"/>
      <c r="L71" s="47"/>
    </row>
    <row r="72" spans="1:12" ht="15" customHeight="1">
      <c r="A72" s="200" t="s">
        <v>41</v>
      </c>
      <c r="B72" s="200"/>
      <c r="C72" s="22"/>
      <c r="D72" s="22"/>
      <c r="E72" s="73">
        <v>20</v>
      </c>
      <c r="F72" s="49">
        <v>-60</v>
      </c>
      <c r="G72" s="73">
        <v>40</v>
      </c>
      <c r="H72" s="152"/>
      <c r="I72" s="73">
        <v>25</v>
      </c>
      <c r="J72" s="152">
        <v>-80</v>
      </c>
      <c r="K72" s="49">
        <v>80</v>
      </c>
      <c r="L72" s="49">
        <v>-2</v>
      </c>
    </row>
    <row r="73" spans="1:12" ht="16.5" customHeight="1">
      <c r="A73" s="33" t="s">
        <v>42</v>
      </c>
      <c r="B73" s="33"/>
      <c r="C73" s="20"/>
      <c r="D73" s="20"/>
      <c r="E73" s="76">
        <f>SUM(E69:E72)</f>
        <v>19.177999999999997</v>
      </c>
      <c r="F73" s="51">
        <f aca="true" t="shared" si="16" ref="F73:L73">SUM(F69:F72)</f>
        <v>0.43300000000000693</v>
      </c>
      <c r="G73" s="81">
        <f>SUM(G69:G72)</f>
        <v>35.962999999999994</v>
      </c>
      <c r="H73" s="124">
        <f>SUM(H69:H72)</f>
        <v>41.122</v>
      </c>
      <c r="I73" s="76">
        <f>SUM(I69:I72)</f>
        <v>63.894000000000005</v>
      </c>
      <c r="J73" s="155">
        <f>SUM(J69:J72)</f>
        <v>-189.90400000000002</v>
      </c>
      <c r="K73" s="51">
        <f t="shared" si="16"/>
        <v>-109.57</v>
      </c>
      <c r="L73" s="51">
        <f t="shared" si="16"/>
        <v>-9</v>
      </c>
    </row>
    <row r="74" spans="1:12" ht="16.5" customHeight="1">
      <c r="A74" s="201" t="s">
        <v>43</v>
      </c>
      <c r="B74" s="201"/>
      <c r="C74" s="9"/>
      <c r="D74" s="9"/>
      <c r="E74" s="75">
        <f>SUM(E73+E68)</f>
        <v>1.5579999999999963</v>
      </c>
      <c r="F74" s="52">
        <f aca="true" t="shared" si="17" ref="F74:L74">SUM(F73+F68)</f>
        <v>-2.9119999999999777</v>
      </c>
      <c r="G74" s="77">
        <f>SUM(G73+G68)</f>
        <v>3.461999999999989</v>
      </c>
      <c r="H74" s="142">
        <f>SUM(H73+H68)</f>
        <v>1.4790000000000134</v>
      </c>
      <c r="I74" s="75">
        <f>SUM(I73+I68)</f>
        <v>-24.446000000000012</v>
      </c>
      <c r="J74" s="110">
        <f>SUM(J73+J68)</f>
        <v>-99.28600000000002</v>
      </c>
      <c r="K74" s="52">
        <f t="shared" si="17"/>
        <v>120.995</v>
      </c>
      <c r="L74" s="52">
        <f t="shared" si="17"/>
        <v>-12</v>
      </c>
    </row>
    <row r="75" spans="1:12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</row>
    <row r="76" spans="1:12" ht="12.75" customHeight="1">
      <c r="A76" s="66"/>
      <c r="B76" s="55"/>
      <c r="C76" s="57"/>
      <c r="D76" s="57"/>
      <c r="E76" s="58">
        <f>E$3</f>
        <v>2012</v>
      </c>
      <c r="F76" s="58">
        <f aca="true" t="shared" si="18" ref="F76:L76">F$3</f>
        <v>2011</v>
      </c>
      <c r="G76" s="58">
        <f>G$3</f>
        <v>2012</v>
      </c>
      <c r="H76" s="58">
        <f>H$3</f>
        <v>2011</v>
      </c>
      <c r="I76" s="58">
        <f t="shared" si="18"/>
        <v>2011</v>
      </c>
      <c r="J76" s="58">
        <f t="shared" si="18"/>
        <v>2010</v>
      </c>
      <c r="K76" s="58">
        <f t="shared" si="18"/>
        <v>2009</v>
      </c>
      <c r="L76" s="58">
        <f t="shared" si="18"/>
        <v>2008</v>
      </c>
    </row>
    <row r="77" spans="1:12" ht="12.75" customHeight="1">
      <c r="A77" s="59"/>
      <c r="B77" s="59"/>
      <c r="C77" s="57"/>
      <c r="D77" s="57"/>
      <c r="E77" s="58" t="str">
        <f>E$4</f>
        <v>Q2</v>
      </c>
      <c r="F77" s="58" t="str">
        <f>F$4</f>
        <v>Q2</v>
      </c>
      <c r="G77" s="58" t="str">
        <f>G$4</f>
        <v>Q1-2</v>
      </c>
      <c r="H77" s="58" t="str">
        <f>H$4</f>
        <v>Q1-2</v>
      </c>
      <c r="I77" s="58">
        <f>IF(I$4="","",I$4)</f>
      </c>
      <c r="J77" s="58"/>
      <c r="K77" s="58"/>
      <c r="L77" s="58"/>
    </row>
    <row r="78" spans="1:12" s="17" customFormat="1" ht="15" customHeight="1">
      <c r="A78" s="66" t="s">
        <v>56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/>
    </row>
    <row r="79" ht="1.5" customHeight="1"/>
    <row r="80" spans="1:12" ht="15" customHeight="1">
      <c r="A80" s="198" t="s">
        <v>44</v>
      </c>
      <c r="B80" s="198"/>
      <c r="C80" s="6"/>
      <c r="D80" s="6"/>
      <c r="E80" s="67">
        <f>IF(E7=0,"-",IF(E14=0,"-",(E14/E7))*100)</f>
        <v>-5.635777068890105</v>
      </c>
      <c r="F80" s="53">
        <f>IF(F14=0,"-",IF(F7=0,"-",F14/F7))*100</f>
        <v>11.406515299951428</v>
      </c>
      <c r="G80" s="67">
        <f>IF(G7=0,"",IF(G14=0,"",(G14/G7))*100)</f>
        <v>-3.474663334721621</v>
      </c>
      <c r="H80" s="109">
        <f>IF(H7=0,"",IF(H14=0,"",(H14/H7))*100)</f>
        <v>9.380052558345554</v>
      </c>
      <c r="I80" s="106">
        <f>IF(I14=0,"-",IF(I7=0,"-",I14/I7))*100</f>
        <v>-0.41195159917267293</v>
      </c>
      <c r="J80" s="162">
        <f>IF(J14=0,"-",IF(J7=0,"-",J14/J7))*100</f>
        <v>13.47900949192716</v>
      </c>
      <c r="K80" s="53">
        <f>IF(K14=0,"-",IF(K7=0,"-",K14/K7)*100)</f>
        <v>11.809664171990399</v>
      </c>
      <c r="L80" s="53">
        <f>IF(L14=0,"-",IF(L7=0,"-",L14/L7)*100)</f>
        <v>15.558698727015557</v>
      </c>
    </row>
    <row r="81" spans="1:14" ht="15" customHeight="1">
      <c r="A81" s="198" t="s">
        <v>45</v>
      </c>
      <c r="B81" s="198"/>
      <c r="C81" s="6"/>
      <c r="D81" s="6"/>
      <c r="E81" s="67">
        <f aca="true" t="shared" si="19" ref="E81:K81">IF(E20=0,"-",IF(E7=0,"-",E20/E7)*100)</f>
        <v>-10.006394439366579</v>
      </c>
      <c r="F81" s="53">
        <f t="shared" si="19"/>
        <v>8.519189940041294</v>
      </c>
      <c r="G81" s="67">
        <f>IF(G20=0,"-",IF(G7=0,"-",G20/G7)*100)</f>
        <v>-8.511083344902563</v>
      </c>
      <c r="H81" s="109">
        <f t="shared" si="19"/>
        <v>6.267089679437915</v>
      </c>
      <c r="I81" s="67">
        <f>IF(I20=0,"-",IF(I7=0,"-",I20/I7)*100)</f>
        <v>-4.065223346165664</v>
      </c>
      <c r="J81" s="109">
        <f t="shared" si="19"/>
        <v>10.686031239453506</v>
      </c>
      <c r="K81" s="53">
        <f t="shared" si="19"/>
        <v>7.375309060426016</v>
      </c>
      <c r="L81" s="53">
        <f>IF(L20=0,"-",IF(L7=0,"-",L20/L7)*100)</f>
        <v>12.588401697312587</v>
      </c>
      <c r="M81" s="13"/>
      <c r="N81" s="13"/>
    </row>
    <row r="82" spans="1:14" ht="15" customHeight="1">
      <c r="A82" s="198" t="s">
        <v>46</v>
      </c>
      <c r="B82" s="198"/>
      <c r="C82" s="7"/>
      <c r="D82" s="7"/>
      <c r="E82" s="67" t="s">
        <v>58</v>
      </c>
      <c r="F82" s="54" t="s">
        <v>58</v>
      </c>
      <c r="G82" s="67" t="s">
        <v>58</v>
      </c>
      <c r="H82" s="109" t="s">
        <v>58</v>
      </c>
      <c r="I82" s="67">
        <f>IF((I47=0),"-",(I24/((I47+J47)/2)*100))</f>
        <v>-7.228224836765667</v>
      </c>
      <c r="J82" s="109">
        <f>IF((J47=0),"-",(J24/((J47+K47)/2)*100))</f>
        <v>9.558767522958252</v>
      </c>
      <c r="K82" s="53">
        <f>IF((K47=0),"-",(K24/((K47+L47)/2)*100))</f>
        <v>7.388311657924443</v>
      </c>
      <c r="L82" s="53">
        <v>15.5</v>
      </c>
      <c r="M82" s="13"/>
      <c r="N82" s="13"/>
    </row>
    <row r="83" spans="1:14" ht="15" customHeight="1">
      <c r="A83" s="198" t="s">
        <v>47</v>
      </c>
      <c r="B83" s="198"/>
      <c r="C83" s="7"/>
      <c r="D83" s="7"/>
      <c r="E83" s="67" t="s">
        <v>58</v>
      </c>
      <c r="F83" s="54" t="s">
        <v>58</v>
      </c>
      <c r="G83" s="67" t="s">
        <v>58</v>
      </c>
      <c r="H83" s="109" t="s">
        <v>58</v>
      </c>
      <c r="I83" s="67">
        <f>IF((I47=0),"-",((I17+I18)/((I47+I48+I49+I51+J47+J48+J49+J51)/2)*100))</f>
        <v>-0.21316469808076097</v>
      </c>
      <c r="J83" s="109">
        <f>IF((J47=0),"-",((J17+J18)/((J47+J48+J49+J51+K47+K48+K49+K51)/2)*100))</f>
        <v>8.744203319020535</v>
      </c>
      <c r="K83" s="54">
        <f>IF((K47=0),"-",((K17+K18)/((K47+K48+K49+K51+L47+L48+L49+L51)/2)*100))</f>
        <v>6.961469293948092</v>
      </c>
      <c r="L83" s="54">
        <v>10.4</v>
      </c>
      <c r="M83" s="13"/>
      <c r="N83" s="13"/>
    </row>
    <row r="84" spans="1:14" ht="15" customHeight="1">
      <c r="A84" s="198" t="s">
        <v>48</v>
      </c>
      <c r="B84" s="198"/>
      <c r="C84" s="6"/>
      <c r="D84" s="6"/>
      <c r="E84" s="67" t="s">
        <v>58</v>
      </c>
      <c r="F84" s="54" t="s">
        <v>58</v>
      </c>
      <c r="G84" s="71">
        <f aca="true" t="shared" si="20" ref="G84:L84">IF(G47=0,"-",((G47+G48)/G55*100))</f>
        <v>49.919031097771324</v>
      </c>
      <c r="H84" s="111">
        <f t="shared" si="20"/>
        <v>50.445587707309926</v>
      </c>
      <c r="I84" s="71">
        <f t="shared" si="20"/>
        <v>49.64228603212125</v>
      </c>
      <c r="J84" s="111">
        <f t="shared" si="20"/>
        <v>52.16038676948156</v>
      </c>
      <c r="K84" s="100">
        <f t="shared" si="20"/>
        <v>49.3653281755738</v>
      </c>
      <c r="L84" s="100">
        <f t="shared" si="20"/>
        <v>38.838042180660565</v>
      </c>
      <c r="M84" s="13"/>
      <c r="N84" s="13"/>
    </row>
    <row r="85" spans="1:14" ht="15" customHeight="1">
      <c r="A85" s="198" t="s">
        <v>49</v>
      </c>
      <c r="B85" s="198"/>
      <c r="C85" s="6"/>
      <c r="D85" s="6"/>
      <c r="E85" s="68" t="s">
        <v>58</v>
      </c>
      <c r="F85" s="1" t="s">
        <v>58</v>
      </c>
      <c r="G85" s="68">
        <f aca="true" t="shared" si="21" ref="G85:L85">IF((G51+G49-G43-G41-G37)=0,"-",(G51+G49-G43-G41-G37))</f>
        <v>874.326</v>
      </c>
      <c r="H85" s="112">
        <f t="shared" si="21"/>
        <v>845.702</v>
      </c>
      <c r="I85" s="68">
        <f t="shared" si="21"/>
        <v>887.653</v>
      </c>
      <c r="J85" s="112">
        <f t="shared" si="21"/>
        <v>819.5610000000001</v>
      </c>
      <c r="K85" s="1">
        <f t="shared" si="21"/>
        <v>844.2920000000001</v>
      </c>
      <c r="L85" s="1">
        <f t="shared" si="21"/>
        <v>1263</v>
      </c>
      <c r="M85" s="13"/>
      <c r="N85" s="13"/>
    </row>
    <row r="86" spans="1:12" ht="15" customHeight="1">
      <c r="A86" s="198" t="s">
        <v>50</v>
      </c>
      <c r="B86" s="198"/>
      <c r="C86" s="3"/>
      <c r="D86" s="3"/>
      <c r="E86" s="69" t="s">
        <v>58</v>
      </c>
      <c r="F86" s="2" t="s">
        <v>58</v>
      </c>
      <c r="G86" s="69">
        <f aca="true" t="shared" si="22" ref="G86:L86">IF((G47=0),"-",((G51+G49)/(G47+G48)))</f>
        <v>0.8063410039262637</v>
      </c>
      <c r="H86" s="113">
        <f t="shared" si="22"/>
        <v>0.7578146902158679</v>
      </c>
      <c r="I86" s="69">
        <f t="shared" si="22"/>
        <v>0.8104862711045442</v>
      </c>
      <c r="J86" s="113">
        <f t="shared" si="22"/>
        <v>0.7274553661669814</v>
      </c>
      <c r="K86" s="2">
        <f t="shared" si="22"/>
        <v>0.8400344283555392</v>
      </c>
      <c r="L86" s="2">
        <f t="shared" si="22"/>
        <v>1.3422131147540983</v>
      </c>
    </row>
    <row r="87" spans="1:12" ht="15" customHeight="1">
      <c r="A87" s="200" t="s">
        <v>51</v>
      </c>
      <c r="B87" s="200"/>
      <c r="C87" s="22"/>
      <c r="D87" s="22"/>
      <c r="E87" s="70" t="s">
        <v>58</v>
      </c>
      <c r="F87" s="18" t="s">
        <v>58</v>
      </c>
      <c r="G87" s="70" t="s">
        <v>58</v>
      </c>
      <c r="H87" s="163" t="s">
        <v>58</v>
      </c>
      <c r="I87" s="70">
        <v>1389</v>
      </c>
      <c r="J87" s="163">
        <v>1327</v>
      </c>
      <c r="K87" s="18">
        <v>1132</v>
      </c>
      <c r="L87" s="18">
        <v>1280</v>
      </c>
    </row>
    <row r="88" spans="1:12" ht="15" customHeight="1">
      <c r="A88" s="5" t="s">
        <v>110</v>
      </c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</row>
    <row r="89" spans="1:12" ht="15">
      <c r="A89" s="5" t="s">
        <v>123</v>
      </c>
      <c r="B89" s="132"/>
      <c r="C89" s="132"/>
      <c r="D89" s="132"/>
      <c r="E89" s="133"/>
      <c r="F89" s="133"/>
      <c r="G89" s="132"/>
      <c r="H89" s="132"/>
      <c r="I89" s="133"/>
      <c r="J89" s="133"/>
      <c r="K89" s="133"/>
      <c r="L89" s="133"/>
    </row>
    <row r="90" spans="1:12" ht="15">
      <c r="A90" s="132"/>
      <c r="B90" s="132"/>
      <c r="C90" s="132"/>
      <c r="D90" s="132"/>
      <c r="E90" s="133"/>
      <c r="F90" s="133"/>
      <c r="G90" s="132"/>
      <c r="H90" s="132"/>
      <c r="I90" s="133"/>
      <c r="J90" s="133"/>
      <c r="K90" s="133"/>
      <c r="L90" s="133"/>
    </row>
    <row r="91" spans="1:12" ht="15">
      <c r="A91" s="21"/>
      <c r="B91" s="21"/>
      <c r="C91" s="21"/>
      <c r="D91" s="21"/>
      <c r="E91" s="21"/>
      <c r="F91" s="21"/>
      <c r="G91" s="45"/>
      <c r="H91" s="45"/>
      <c r="I91" s="21"/>
      <c r="J91" s="21"/>
      <c r="K91" s="21"/>
      <c r="L91" s="21"/>
    </row>
    <row r="92" spans="1:12" ht="15">
      <c r="A92" s="21"/>
      <c r="B92" s="21"/>
      <c r="C92" s="21"/>
      <c r="D92" s="21"/>
      <c r="E92" s="21"/>
      <c r="F92" s="21"/>
      <c r="G92" s="45"/>
      <c r="H92" s="45"/>
      <c r="I92" s="21"/>
      <c r="J92" s="21"/>
      <c r="K92" s="21"/>
      <c r="L92" s="21"/>
    </row>
    <row r="93" spans="1:12" ht="15">
      <c r="A93" s="21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</row>
    <row r="94" spans="1:12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</row>
    <row r="95" spans="1:12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</row>
    <row r="96" spans="1:12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</row>
    <row r="97" spans="1:12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</row>
    <row r="98" spans="1:12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</row>
    <row r="99" spans="1:12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</row>
    <row r="100" spans="1:12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</row>
    <row r="101" spans="1:12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</row>
    <row r="102" spans="1:12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</row>
  </sheetData>
  <sheetProtection/>
  <mergeCells count="21">
    <mergeCell ref="A86:B86"/>
    <mergeCell ref="A87:B87"/>
    <mergeCell ref="A81:B81"/>
    <mergeCell ref="A82:B82"/>
    <mergeCell ref="A84:B84"/>
    <mergeCell ref="A85:B85"/>
    <mergeCell ref="A83:B83"/>
    <mergeCell ref="A1:L1"/>
    <mergeCell ref="A61:B61"/>
    <mergeCell ref="A62:B62"/>
    <mergeCell ref="A63:B63"/>
    <mergeCell ref="A64:B64"/>
    <mergeCell ref="A72:B72"/>
    <mergeCell ref="A74:B74"/>
    <mergeCell ref="A80:B80"/>
    <mergeCell ref="A65:B65"/>
    <mergeCell ref="A67:B67"/>
    <mergeCell ref="A68:B68"/>
    <mergeCell ref="A69:B69"/>
    <mergeCell ref="A70:B70"/>
    <mergeCell ref="A71:B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3" width="9.7109375" style="0" customWidth="1"/>
  </cols>
  <sheetData>
    <row r="1" spans="1:13" ht="18" customHeight="1">
      <c r="A1" s="199" t="s">
        <v>100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ht="15" customHeight="1">
      <c r="A2" s="30" t="s">
        <v>0</v>
      </c>
      <c r="B2" s="12"/>
      <c r="C2" s="12"/>
      <c r="D2" s="12"/>
      <c r="E2" s="13"/>
      <c r="F2" s="13"/>
      <c r="G2" s="44"/>
      <c r="H2" s="44"/>
      <c r="I2" s="13"/>
      <c r="J2" s="13"/>
      <c r="K2" s="13"/>
      <c r="L2" s="14"/>
      <c r="M2" s="14"/>
    </row>
    <row r="3" spans="1:13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2010</v>
      </c>
      <c r="L3" s="58">
        <v>2009</v>
      </c>
      <c r="M3" s="58">
        <v>2008</v>
      </c>
    </row>
    <row r="4" spans="1:13" ht="12.75" customHeight="1">
      <c r="A4" s="59"/>
      <c r="B4" s="59"/>
      <c r="C4" s="60"/>
      <c r="D4" s="57"/>
      <c r="E4" s="58" t="s">
        <v>119</v>
      </c>
      <c r="F4" s="58" t="s">
        <v>119</v>
      </c>
      <c r="G4" s="58" t="s">
        <v>120</v>
      </c>
      <c r="H4" s="58" t="s">
        <v>120</v>
      </c>
      <c r="I4" s="58"/>
      <c r="J4" s="58"/>
      <c r="K4" s="58"/>
      <c r="L4" s="58"/>
      <c r="M4" s="58"/>
    </row>
    <row r="5" spans="1:13" s="16" customFormat="1" ht="12.75" customHeight="1">
      <c r="A5" s="56" t="s">
        <v>1</v>
      </c>
      <c r="B5" s="63"/>
      <c r="C5" s="60"/>
      <c r="D5" s="60" t="s">
        <v>57</v>
      </c>
      <c r="E5" s="62"/>
      <c r="F5" s="62" t="s">
        <v>55</v>
      </c>
      <c r="G5" s="62"/>
      <c r="H5" s="62" t="s">
        <v>55</v>
      </c>
      <c r="I5" s="62" t="s">
        <v>55</v>
      </c>
      <c r="J5" s="62" t="s">
        <v>55</v>
      </c>
      <c r="K5" s="62"/>
      <c r="L5" s="62"/>
      <c r="M5" s="62"/>
    </row>
    <row r="6" ht="1.5" customHeight="1"/>
    <row r="7" spans="1:13" ht="15" customHeight="1">
      <c r="A7" s="28" t="s">
        <v>2</v>
      </c>
      <c r="B7" s="6"/>
      <c r="C7" s="6"/>
      <c r="D7" s="6"/>
      <c r="E7" s="75">
        <v>627.3919999999999</v>
      </c>
      <c r="F7" s="52">
        <v>711.4649999999999</v>
      </c>
      <c r="G7" s="75">
        <v>1318.041</v>
      </c>
      <c r="H7" s="110">
        <v>1492.368</v>
      </c>
      <c r="I7" s="75">
        <v>2859.872</v>
      </c>
      <c r="J7" s="110">
        <v>2813.883</v>
      </c>
      <c r="K7" s="52">
        <v>3531.891</v>
      </c>
      <c r="L7" s="52">
        <v>2509.69</v>
      </c>
      <c r="M7" s="52">
        <v>2323.8530000000005</v>
      </c>
    </row>
    <row r="8" spans="1:13" ht="15" customHeight="1">
      <c r="A8" s="28" t="s">
        <v>3</v>
      </c>
      <c r="B8" s="3"/>
      <c r="C8" s="3"/>
      <c r="D8" s="3"/>
      <c r="E8" s="74">
        <v>-613.9110000000001</v>
      </c>
      <c r="F8" s="47">
        <v>-699.1819999999999</v>
      </c>
      <c r="G8" s="74">
        <v>-1288.396</v>
      </c>
      <c r="H8" s="153">
        <v>-1440.186</v>
      </c>
      <c r="I8" s="74">
        <v>-2727.109</v>
      </c>
      <c r="J8" s="153">
        <v>-2835.4749999999995</v>
      </c>
      <c r="K8" s="47">
        <v>-3602.16</v>
      </c>
      <c r="L8" s="47">
        <v>-2352.3580000000006</v>
      </c>
      <c r="M8" s="47">
        <v>-2164.7670000000003</v>
      </c>
    </row>
    <row r="9" spans="1:13" ht="15" customHeight="1">
      <c r="A9" s="28" t="s">
        <v>4</v>
      </c>
      <c r="B9" s="3"/>
      <c r="C9" s="3"/>
      <c r="D9" s="3"/>
      <c r="E9" s="74">
        <v>3.590999999999999</v>
      </c>
      <c r="F9" s="47">
        <v>14.209</v>
      </c>
      <c r="G9" s="74">
        <v>10.312999999999999</v>
      </c>
      <c r="H9" s="153">
        <v>17.27</v>
      </c>
      <c r="I9" s="74">
        <v>28.394999999999996</v>
      </c>
      <c r="J9" s="153">
        <v>62.863</v>
      </c>
      <c r="K9" s="47">
        <v>62.863</v>
      </c>
      <c r="L9" s="47">
        <v>17.424</v>
      </c>
      <c r="M9" s="47"/>
    </row>
    <row r="10" spans="1:13" ht="15" customHeight="1">
      <c r="A10" s="28" t="s">
        <v>5</v>
      </c>
      <c r="B10" s="3"/>
      <c r="C10" s="3"/>
      <c r="D10" s="3"/>
      <c r="E10" s="74"/>
      <c r="F10" s="47"/>
      <c r="G10" s="74"/>
      <c r="H10" s="153"/>
      <c r="I10" s="74"/>
      <c r="J10" s="153"/>
      <c r="K10" s="47"/>
      <c r="L10" s="47"/>
      <c r="M10" s="47"/>
    </row>
    <row r="11" spans="1:13" ht="15" customHeight="1">
      <c r="A11" s="29" t="s">
        <v>6</v>
      </c>
      <c r="B11" s="22"/>
      <c r="C11" s="22"/>
      <c r="D11" s="22"/>
      <c r="E11" s="73"/>
      <c r="F11" s="49">
        <v>0.77</v>
      </c>
      <c r="G11" s="73"/>
      <c r="H11" s="152">
        <v>0.77</v>
      </c>
      <c r="I11" s="73">
        <v>-1.992</v>
      </c>
      <c r="J11" s="152"/>
      <c r="K11" s="49"/>
      <c r="L11" s="49"/>
      <c r="M11" s="49"/>
    </row>
    <row r="12" spans="1:13" ht="15" customHeight="1">
      <c r="A12" s="10" t="s">
        <v>7</v>
      </c>
      <c r="B12" s="10"/>
      <c r="C12" s="10"/>
      <c r="D12" s="10"/>
      <c r="E12" s="75">
        <f aca="true" t="shared" si="0" ref="E12:M12">SUM(E7:E11)</f>
        <v>17.07199999999988</v>
      </c>
      <c r="F12" s="52">
        <f t="shared" si="0"/>
        <v>27.262000000000015</v>
      </c>
      <c r="G12" s="75">
        <f t="shared" si="0"/>
        <v>39.957999999999984</v>
      </c>
      <c r="H12" s="110">
        <f t="shared" si="0"/>
        <v>70.22200000000001</v>
      </c>
      <c r="I12" s="75">
        <f t="shared" si="0"/>
        <v>159.1659999999999</v>
      </c>
      <c r="J12" s="110">
        <f t="shared" si="0"/>
        <v>41.271000000000356</v>
      </c>
      <c r="K12" s="52">
        <f t="shared" si="0"/>
        <v>-7.4059999999997785</v>
      </c>
      <c r="L12" s="52">
        <f t="shared" si="0"/>
        <v>174.75599999999943</v>
      </c>
      <c r="M12" s="52">
        <f t="shared" si="0"/>
        <v>159.08600000000024</v>
      </c>
    </row>
    <row r="13" spans="1:13" ht="15" customHeight="1">
      <c r="A13" s="29" t="s">
        <v>73</v>
      </c>
      <c r="B13" s="22"/>
      <c r="C13" s="22"/>
      <c r="D13" s="22"/>
      <c r="E13" s="73">
        <v>-12.841000000000001</v>
      </c>
      <c r="F13" s="49">
        <v>-15.329</v>
      </c>
      <c r="G13" s="73">
        <v>-26.157999999999998</v>
      </c>
      <c r="H13" s="152">
        <v>-28.697000000000003</v>
      </c>
      <c r="I13" s="73">
        <v>-57.479</v>
      </c>
      <c r="J13" s="152">
        <v>-55.919</v>
      </c>
      <c r="K13" s="49">
        <v>-59.324</v>
      </c>
      <c r="L13" s="49">
        <v>-41.959</v>
      </c>
      <c r="M13" s="49">
        <v>-37.586</v>
      </c>
    </row>
    <row r="14" spans="1:13" ht="15" customHeight="1">
      <c r="A14" s="10" t="s">
        <v>8</v>
      </c>
      <c r="B14" s="10"/>
      <c r="C14" s="10"/>
      <c r="D14" s="10"/>
      <c r="E14" s="75">
        <f aca="true" t="shared" si="1" ref="E14:M14">SUM(E12:E13)</f>
        <v>4.230999999999877</v>
      </c>
      <c r="F14" s="52">
        <f t="shared" si="1"/>
        <v>11.933000000000014</v>
      </c>
      <c r="G14" s="75">
        <f t="shared" si="1"/>
        <v>13.799999999999986</v>
      </c>
      <c r="H14" s="110">
        <f t="shared" si="1"/>
        <v>41.525000000000006</v>
      </c>
      <c r="I14" s="75">
        <f t="shared" si="1"/>
        <v>101.68699999999991</v>
      </c>
      <c r="J14" s="110">
        <f t="shared" si="1"/>
        <v>-14.64799999999964</v>
      </c>
      <c r="K14" s="52">
        <f t="shared" si="1"/>
        <v>-66.72999999999978</v>
      </c>
      <c r="L14" s="52">
        <f t="shared" si="1"/>
        <v>132.79699999999943</v>
      </c>
      <c r="M14" s="52">
        <f t="shared" si="1"/>
        <v>121.50000000000024</v>
      </c>
    </row>
    <row r="15" spans="1:13" ht="15" customHeight="1">
      <c r="A15" s="28" t="s">
        <v>9</v>
      </c>
      <c r="B15" s="4"/>
      <c r="C15" s="4"/>
      <c r="D15" s="4"/>
      <c r="E15" s="74"/>
      <c r="F15" s="47">
        <v>0.367</v>
      </c>
      <c r="G15" s="74"/>
      <c r="H15" s="153">
        <v>-0.937</v>
      </c>
      <c r="I15" s="74">
        <v>-1.563</v>
      </c>
      <c r="J15" s="153">
        <v>-4.143</v>
      </c>
      <c r="K15" s="47">
        <v>-4.143</v>
      </c>
      <c r="L15" s="47">
        <v>-4.409000000000001</v>
      </c>
      <c r="M15" s="47">
        <v>-3.987</v>
      </c>
    </row>
    <row r="16" spans="1:13" ht="15" customHeight="1">
      <c r="A16" s="29" t="s">
        <v>10</v>
      </c>
      <c r="B16" s="22"/>
      <c r="C16" s="22"/>
      <c r="D16" s="22"/>
      <c r="E16" s="73"/>
      <c r="F16" s="49"/>
      <c r="G16" s="73"/>
      <c r="H16" s="152"/>
      <c r="I16" s="73"/>
      <c r="J16" s="152"/>
      <c r="K16" s="49"/>
      <c r="L16" s="49"/>
      <c r="M16" s="49"/>
    </row>
    <row r="17" spans="1:13" ht="15" customHeight="1">
      <c r="A17" s="10" t="s">
        <v>11</v>
      </c>
      <c r="B17" s="10"/>
      <c r="C17" s="10"/>
      <c r="D17" s="10"/>
      <c r="E17" s="75">
        <f aca="true" t="shared" si="2" ref="E17:M17">SUM(E14:E16)</f>
        <v>4.230999999999877</v>
      </c>
      <c r="F17" s="52">
        <f t="shared" si="2"/>
        <v>12.300000000000015</v>
      </c>
      <c r="G17" s="75">
        <f t="shared" si="2"/>
        <v>13.799999999999986</v>
      </c>
      <c r="H17" s="110">
        <f t="shared" si="2"/>
        <v>40.58800000000001</v>
      </c>
      <c r="I17" s="75">
        <f t="shared" si="2"/>
        <v>100.12399999999991</v>
      </c>
      <c r="J17" s="110">
        <f t="shared" si="2"/>
        <v>-18.79099999999964</v>
      </c>
      <c r="K17" s="52">
        <f t="shared" si="2"/>
        <v>-70.87299999999978</v>
      </c>
      <c r="L17" s="52">
        <f t="shared" si="2"/>
        <v>128.38799999999944</v>
      </c>
      <c r="M17" s="52">
        <f t="shared" si="2"/>
        <v>117.51300000000025</v>
      </c>
    </row>
    <row r="18" spans="1:13" ht="15" customHeight="1">
      <c r="A18" s="28" t="s">
        <v>12</v>
      </c>
      <c r="B18" s="3"/>
      <c r="C18" s="3"/>
      <c r="D18" s="3"/>
      <c r="E18" s="74">
        <v>0.28900000000000003</v>
      </c>
      <c r="F18" s="47">
        <v>0.09899999999999998</v>
      </c>
      <c r="G18" s="74">
        <v>0.548</v>
      </c>
      <c r="H18" s="153">
        <v>2.14</v>
      </c>
      <c r="I18" s="74">
        <v>3.333</v>
      </c>
      <c r="J18" s="153">
        <v>2.319</v>
      </c>
      <c r="K18" s="47">
        <v>2.35</v>
      </c>
      <c r="L18" s="47">
        <v>1.234</v>
      </c>
      <c r="M18" s="47">
        <v>2.9770000000000003</v>
      </c>
    </row>
    <row r="19" spans="1:13" ht="15" customHeight="1">
      <c r="A19" s="29" t="s">
        <v>13</v>
      </c>
      <c r="B19" s="22"/>
      <c r="C19" s="22"/>
      <c r="D19" s="22" t="s">
        <v>61</v>
      </c>
      <c r="E19" s="73">
        <v>-10.773</v>
      </c>
      <c r="F19" s="49">
        <v>-16.051000000000002</v>
      </c>
      <c r="G19" s="73">
        <v>-24.703</v>
      </c>
      <c r="H19" s="152">
        <v>-29.058</v>
      </c>
      <c r="I19" s="73">
        <v>-51.025999999999996</v>
      </c>
      <c r="J19" s="152">
        <v>-62.685</v>
      </c>
      <c r="K19" s="49">
        <v>-63.128</v>
      </c>
      <c r="L19" s="49">
        <v>-59.225</v>
      </c>
      <c r="M19" s="49">
        <v>-60.543000000000006</v>
      </c>
    </row>
    <row r="20" spans="1:13" ht="15" customHeight="1">
      <c r="A20" s="10" t="s">
        <v>14</v>
      </c>
      <c r="B20" s="10"/>
      <c r="C20" s="10"/>
      <c r="D20" s="10"/>
      <c r="E20" s="75">
        <f aca="true" t="shared" si="3" ref="E20:M20">SUM(E17:E19)</f>
        <v>-6.253000000000123</v>
      </c>
      <c r="F20" s="52">
        <f t="shared" si="3"/>
        <v>-3.651999999999987</v>
      </c>
      <c r="G20" s="75">
        <f t="shared" si="3"/>
        <v>-10.355000000000013</v>
      </c>
      <c r="H20" s="110">
        <f t="shared" si="3"/>
        <v>13.670000000000009</v>
      </c>
      <c r="I20" s="75">
        <f t="shared" si="3"/>
        <v>52.43099999999991</v>
      </c>
      <c r="J20" s="110">
        <f t="shared" si="3"/>
        <v>-79.15699999999964</v>
      </c>
      <c r="K20" s="52">
        <f t="shared" si="3"/>
        <v>-131.65099999999978</v>
      </c>
      <c r="L20" s="52">
        <f t="shared" si="3"/>
        <v>70.39699999999945</v>
      </c>
      <c r="M20" s="52">
        <f t="shared" si="3"/>
        <v>59.947000000000244</v>
      </c>
    </row>
    <row r="21" spans="1:13" ht="15" customHeight="1">
      <c r="A21" s="28" t="s">
        <v>15</v>
      </c>
      <c r="B21" s="3"/>
      <c r="C21" s="3"/>
      <c r="D21" s="3"/>
      <c r="E21" s="74">
        <v>6.4549999999999965</v>
      </c>
      <c r="F21" s="47">
        <v>17.843999999999998</v>
      </c>
      <c r="G21" s="74">
        <v>-12.785000000000002</v>
      </c>
      <c r="H21" s="153">
        <v>18.679</v>
      </c>
      <c r="I21" s="74">
        <v>42.824000000000005</v>
      </c>
      <c r="J21" s="153">
        <v>32.537</v>
      </c>
      <c r="K21" s="47">
        <v>36.801</v>
      </c>
      <c r="L21" s="47">
        <v>-13.029000000000002</v>
      </c>
      <c r="M21" s="47">
        <v>-10.98</v>
      </c>
    </row>
    <row r="22" spans="1:13" ht="15" customHeight="1">
      <c r="A22" s="29" t="s">
        <v>16</v>
      </c>
      <c r="B22" s="24"/>
      <c r="C22" s="24"/>
      <c r="D22" s="24"/>
      <c r="E22" s="73"/>
      <c r="F22" s="49">
        <v>-40.169</v>
      </c>
      <c r="G22" s="73"/>
      <c r="H22" s="152">
        <v>-41.739</v>
      </c>
      <c r="I22" s="73">
        <v>-118.492</v>
      </c>
      <c r="J22" s="152">
        <v>-30.233</v>
      </c>
      <c r="K22" s="49"/>
      <c r="L22" s="49"/>
      <c r="M22" s="49"/>
    </row>
    <row r="23" spans="1:13" ht="15" customHeight="1">
      <c r="A23" s="32" t="s">
        <v>90</v>
      </c>
      <c r="B23" s="11"/>
      <c r="C23" s="11"/>
      <c r="D23" s="11"/>
      <c r="E23" s="75">
        <f aca="true" t="shared" si="4" ref="E23:M23">SUM(E20:E22)</f>
        <v>0.20199999999987384</v>
      </c>
      <c r="F23" s="52">
        <f t="shared" si="4"/>
        <v>-25.976999999999986</v>
      </c>
      <c r="G23" s="75">
        <f t="shared" si="4"/>
        <v>-23.140000000000015</v>
      </c>
      <c r="H23" s="110">
        <f t="shared" si="4"/>
        <v>-9.389999999999993</v>
      </c>
      <c r="I23" s="75">
        <f t="shared" si="4"/>
        <v>-23.237000000000094</v>
      </c>
      <c r="J23" s="110">
        <f t="shared" si="4"/>
        <v>-76.85299999999964</v>
      </c>
      <c r="K23" s="52">
        <f t="shared" si="4"/>
        <v>-94.84999999999978</v>
      </c>
      <c r="L23" s="52">
        <f t="shared" si="4"/>
        <v>57.36799999999945</v>
      </c>
      <c r="M23" s="52">
        <f t="shared" si="4"/>
        <v>48.96700000000024</v>
      </c>
    </row>
    <row r="24" spans="1:13" ht="15" customHeight="1">
      <c r="A24" s="28" t="s">
        <v>81</v>
      </c>
      <c r="B24" s="3"/>
      <c r="C24" s="3"/>
      <c r="D24" s="3"/>
      <c r="E24" s="74">
        <f aca="true" t="shared" si="5" ref="E24:M24">E23-E25</f>
        <v>0.20199999999987384</v>
      </c>
      <c r="F24" s="47">
        <f t="shared" si="5"/>
        <v>-25.976999999999986</v>
      </c>
      <c r="G24" s="74">
        <f t="shared" si="5"/>
        <v>-23.140000000000015</v>
      </c>
      <c r="H24" s="153">
        <f t="shared" si="5"/>
        <v>-9.389999999999993</v>
      </c>
      <c r="I24" s="74">
        <f>I23-I25</f>
        <v>-23.237000000000094</v>
      </c>
      <c r="J24" s="153">
        <f t="shared" si="5"/>
        <v>-76.85299999999964</v>
      </c>
      <c r="K24" s="47">
        <f>K23-K25</f>
        <v>-94.84999999999978</v>
      </c>
      <c r="L24" s="47">
        <f t="shared" si="5"/>
        <v>57.36799999999945</v>
      </c>
      <c r="M24" s="47">
        <f t="shared" si="5"/>
        <v>48.96700000000024</v>
      </c>
    </row>
    <row r="25" spans="1:13" ht="15" customHeight="1">
      <c r="A25" s="28" t="s">
        <v>88</v>
      </c>
      <c r="B25" s="3"/>
      <c r="C25" s="3"/>
      <c r="D25" s="3"/>
      <c r="E25" s="74"/>
      <c r="F25" s="47"/>
      <c r="G25" s="74"/>
      <c r="H25" s="153"/>
      <c r="I25" s="74"/>
      <c r="J25" s="153"/>
      <c r="K25" s="47"/>
      <c r="L25" s="47"/>
      <c r="M25" s="47"/>
    </row>
    <row r="26" spans="1:13" ht="10.5" customHeight="1">
      <c r="A26" s="3"/>
      <c r="B26" s="3"/>
      <c r="C26" s="3"/>
      <c r="D26" s="3"/>
      <c r="E26" s="74"/>
      <c r="F26" s="47"/>
      <c r="G26" s="74"/>
      <c r="H26" s="153"/>
      <c r="I26" s="74"/>
      <c r="J26" s="47"/>
      <c r="K26" s="47"/>
      <c r="L26" s="47"/>
      <c r="M26" s="47"/>
    </row>
    <row r="27" spans="1:13" ht="15" customHeight="1">
      <c r="A27" s="178" t="s">
        <v>107</v>
      </c>
      <c r="B27" s="179"/>
      <c r="C27" s="179"/>
      <c r="D27" s="179"/>
      <c r="E27" s="180">
        <v>-1.0999999999999996</v>
      </c>
      <c r="F27" s="181">
        <v>-2.7880000000000003</v>
      </c>
      <c r="G27" s="180">
        <v>-13.2</v>
      </c>
      <c r="H27" s="182">
        <v>-14.311</v>
      </c>
      <c r="I27" s="180">
        <v>-35</v>
      </c>
      <c r="J27" s="181">
        <v>-184</v>
      </c>
      <c r="K27" s="181"/>
      <c r="L27" s="181"/>
      <c r="M27" s="181"/>
    </row>
    <row r="28" spans="1:13" ht="15" customHeight="1">
      <c r="A28" s="183" t="s">
        <v>108</v>
      </c>
      <c r="B28" s="184"/>
      <c r="C28" s="184"/>
      <c r="D28" s="184"/>
      <c r="E28" s="185">
        <f>E14-E27</f>
        <v>5.330999999999877</v>
      </c>
      <c r="F28" s="186">
        <f aca="true" t="shared" si="6" ref="F28:L28">F14-F27</f>
        <v>14.721000000000014</v>
      </c>
      <c r="G28" s="185">
        <f t="shared" si="6"/>
        <v>26.999999999999986</v>
      </c>
      <c r="H28" s="187">
        <f t="shared" si="6"/>
        <v>55.836000000000006</v>
      </c>
      <c r="I28" s="185">
        <f t="shared" si="6"/>
        <v>136.6869999999999</v>
      </c>
      <c r="J28" s="186">
        <f t="shared" si="6"/>
        <v>169.35200000000037</v>
      </c>
      <c r="K28" s="186">
        <f t="shared" si="6"/>
        <v>-66.72999999999978</v>
      </c>
      <c r="L28" s="186">
        <f t="shared" si="6"/>
        <v>132.79699999999943</v>
      </c>
      <c r="M28" s="186">
        <f>M14-M27</f>
        <v>121.50000000000024</v>
      </c>
    </row>
    <row r="29" spans="1:13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M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2010</v>
      </c>
      <c r="L30" s="58">
        <f t="shared" si="7"/>
        <v>2009</v>
      </c>
      <c r="M30" s="58">
        <f t="shared" si="7"/>
        <v>2008</v>
      </c>
    </row>
    <row r="31" spans="1:13" ht="12.75" customHeight="1">
      <c r="A31" s="59"/>
      <c r="B31" s="59"/>
      <c r="C31" s="60"/>
      <c r="D31" s="57"/>
      <c r="E31" s="78" t="str">
        <f>E$4</f>
        <v>Q2</v>
      </c>
      <c r="F31" s="78" t="str">
        <f>F$4</f>
        <v>Q2</v>
      </c>
      <c r="G31" s="78" t="str">
        <f>G$4</f>
        <v>Q1-2</v>
      </c>
      <c r="H31" s="78" t="str">
        <f>H$4</f>
        <v>Q1-2</v>
      </c>
      <c r="I31" s="78">
        <f>IF(I$4="","",I$4)</f>
      </c>
      <c r="J31" s="78"/>
      <c r="K31" s="78"/>
      <c r="L31" s="78"/>
      <c r="M31" s="78"/>
    </row>
    <row r="32" spans="1:13" s="17" customFormat="1" ht="15" customHeight="1">
      <c r="A32" s="56" t="s">
        <v>79</v>
      </c>
      <c r="B32" s="65"/>
      <c r="C32" s="60"/>
      <c r="D32" s="60"/>
      <c r="E32" s="79"/>
      <c r="F32" s="79"/>
      <c r="G32" s="79"/>
      <c r="H32" s="79"/>
      <c r="I32" s="79"/>
      <c r="J32" s="79"/>
      <c r="K32" s="79"/>
      <c r="L32" s="79">
        <f>IF(L$5=0,"",L$5)</f>
      </c>
      <c r="M32" s="79"/>
    </row>
    <row r="33" spans="5:13" ht="1.5" customHeight="1">
      <c r="E33" s="38"/>
      <c r="F33" s="38"/>
      <c r="G33" s="80"/>
      <c r="H33" s="80"/>
      <c r="I33" s="38"/>
      <c r="J33" s="38"/>
      <c r="K33" s="38"/>
      <c r="L33" s="38"/>
      <c r="M33" s="38"/>
    </row>
    <row r="34" spans="1:13" ht="15" customHeight="1">
      <c r="A34" s="28" t="s">
        <v>17</v>
      </c>
      <c r="B34" s="7"/>
      <c r="C34" s="7"/>
      <c r="D34" s="7"/>
      <c r="E34" s="74"/>
      <c r="F34" s="47"/>
      <c r="G34" s="74">
        <v>710.794</v>
      </c>
      <c r="H34" s="153"/>
      <c r="I34" s="74">
        <v>711.794</v>
      </c>
      <c r="J34" s="153"/>
      <c r="K34" s="47">
        <v>769.503</v>
      </c>
      <c r="L34" s="47">
        <v>718.647</v>
      </c>
      <c r="M34" s="47">
        <v>692.11</v>
      </c>
    </row>
    <row r="35" spans="1:13" ht="15" customHeight="1">
      <c r="A35" s="28" t="s">
        <v>18</v>
      </c>
      <c r="B35" s="6"/>
      <c r="C35" s="6"/>
      <c r="D35" s="6"/>
      <c r="E35" s="74"/>
      <c r="F35" s="47"/>
      <c r="G35" s="74">
        <v>7.199000000000002</v>
      </c>
      <c r="H35" s="153"/>
      <c r="I35" s="74">
        <v>9.056</v>
      </c>
      <c r="J35" s="153"/>
      <c r="K35" s="47">
        <v>18.450999999999997</v>
      </c>
      <c r="L35" s="47">
        <v>23.393</v>
      </c>
      <c r="M35" s="47">
        <v>13.929000000000004</v>
      </c>
    </row>
    <row r="36" spans="1:13" ht="15" customHeight="1">
      <c r="A36" s="28" t="s">
        <v>82</v>
      </c>
      <c r="B36" s="6"/>
      <c r="C36" s="6"/>
      <c r="D36" s="6"/>
      <c r="E36" s="74"/>
      <c r="F36" s="47"/>
      <c r="G36" s="74">
        <v>177.09499999999994</v>
      </c>
      <c r="H36" s="153"/>
      <c r="I36" s="74">
        <v>185.37099999999992</v>
      </c>
      <c r="J36" s="153"/>
      <c r="K36" s="47">
        <v>212.20199999999994</v>
      </c>
      <c r="L36" s="47">
        <v>202.143</v>
      </c>
      <c r="M36" s="47">
        <v>208.05200000000002</v>
      </c>
    </row>
    <row r="37" spans="1:13" ht="15" customHeight="1">
      <c r="A37" s="28" t="s">
        <v>19</v>
      </c>
      <c r="B37" s="6"/>
      <c r="C37" s="6"/>
      <c r="D37" s="6"/>
      <c r="E37" s="74"/>
      <c r="F37" s="47"/>
      <c r="G37" s="74"/>
      <c r="H37" s="153"/>
      <c r="I37" s="74"/>
      <c r="J37" s="153"/>
      <c r="K37" s="47"/>
      <c r="L37" s="47"/>
      <c r="M37" s="47"/>
    </row>
    <row r="38" spans="1:13" ht="15" customHeight="1">
      <c r="A38" s="29" t="s">
        <v>20</v>
      </c>
      <c r="B38" s="22"/>
      <c r="C38" s="22"/>
      <c r="D38" s="22"/>
      <c r="E38" s="73"/>
      <c r="F38" s="49"/>
      <c r="G38" s="73">
        <v>1.8289999999999997</v>
      </c>
      <c r="H38" s="152"/>
      <c r="I38" s="73">
        <v>24.067</v>
      </c>
      <c r="J38" s="152"/>
      <c r="K38" s="49">
        <v>36.614</v>
      </c>
      <c r="L38" s="49">
        <v>9.771</v>
      </c>
      <c r="M38" s="49">
        <v>10.5</v>
      </c>
    </row>
    <row r="39" spans="1:13" ht="15" customHeight="1">
      <c r="A39" s="30" t="s">
        <v>21</v>
      </c>
      <c r="B39" s="10"/>
      <c r="C39" s="10"/>
      <c r="D39" s="10"/>
      <c r="E39" s="102">
        <v>0</v>
      </c>
      <c r="F39" s="103">
        <v>0</v>
      </c>
      <c r="G39" s="102">
        <f>SUM(G34:G38)</f>
        <v>896.9169999999998</v>
      </c>
      <c r="H39" s="137">
        <f>SUM(H34:H38)</f>
        <v>0</v>
      </c>
      <c r="I39" s="75">
        <f>SUM(I34:I38)</f>
        <v>930.288</v>
      </c>
      <c r="J39" s="110" t="s">
        <v>58</v>
      </c>
      <c r="K39" s="52">
        <f>SUM(K34:K38)</f>
        <v>1036.77</v>
      </c>
      <c r="L39" s="52">
        <f>SUM(L34:L38)</f>
        <v>953.9540000000001</v>
      </c>
      <c r="M39" s="52">
        <f>SUM(M34:M38)</f>
        <v>924.591</v>
      </c>
    </row>
    <row r="40" spans="1:13" ht="15" customHeight="1">
      <c r="A40" s="28" t="s">
        <v>22</v>
      </c>
      <c r="B40" s="3"/>
      <c r="C40" s="3"/>
      <c r="D40" s="3"/>
      <c r="E40" s="74"/>
      <c r="F40" s="47"/>
      <c r="G40" s="74">
        <v>436.25399999999996</v>
      </c>
      <c r="H40" s="153"/>
      <c r="I40" s="74">
        <v>454.33599999999996</v>
      </c>
      <c r="J40" s="153"/>
      <c r="K40" s="47">
        <v>534.927</v>
      </c>
      <c r="L40" s="47">
        <v>374.961</v>
      </c>
      <c r="M40" s="47">
        <v>264.354</v>
      </c>
    </row>
    <row r="41" spans="1:13" ht="15" customHeight="1">
      <c r="A41" s="28" t="s">
        <v>23</v>
      </c>
      <c r="B41" s="3"/>
      <c r="C41" s="3"/>
      <c r="D41" s="3"/>
      <c r="E41" s="74"/>
      <c r="F41" s="47"/>
      <c r="G41" s="74"/>
      <c r="H41" s="153"/>
      <c r="I41" s="74"/>
      <c r="J41" s="153"/>
      <c r="K41" s="47"/>
      <c r="L41" s="47"/>
      <c r="M41" s="47"/>
    </row>
    <row r="42" spans="1:13" ht="15" customHeight="1">
      <c r="A42" s="28" t="s">
        <v>24</v>
      </c>
      <c r="B42" s="3"/>
      <c r="C42" s="3"/>
      <c r="D42" s="3"/>
      <c r="E42" s="74"/>
      <c r="F42" s="47"/>
      <c r="G42" s="74">
        <v>478.84399999999994</v>
      </c>
      <c r="H42" s="153"/>
      <c r="I42" s="74">
        <v>690.092</v>
      </c>
      <c r="J42" s="153"/>
      <c r="K42" s="47">
        <v>798.398</v>
      </c>
      <c r="L42" s="47">
        <v>776.153</v>
      </c>
      <c r="M42" s="47">
        <v>675.099</v>
      </c>
    </row>
    <row r="43" spans="1:13" ht="15" customHeight="1">
      <c r="A43" s="28" t="s">
        <v>25</v>
      </c>
      <c r="B43" s="3"/>
      <c r="C43" s="3"/>
      <c r="D43" s="3"/>
      <c r="E43" s="74"/>
      <c r="F43" s="47"/>
      <c r="G43" s="74"/>
      <c r="H43" s="153"/>
      <c r="I43" s="74"/>
      <c r="J43" s="153"/>
      <c r="K43" s="47"/>
      <c r="L43" s="47"/>
      <c r="M43" s="47">
        <v>33.302</v>
      </c>
    </row>
    <row r="44" spans="1:13" ht="15" customHeight="1">
      <c r="A44" s="29" t="s">
        <v>26</v>
      </c>
      <c r="B44" s="22"/>
      <c r="C44" s="22"/>
      <c r="D44" s="22"/>
      <c r="E44" s="73"/>
      <c r="F44" s="49"/>
      <c r="G44" s="73"/>
      <c r="H44" s="152"/>
      <c r="I44" s="73"/>
      <c r="J44" s="152"/>
      <c r="K44" s="49"/>
      <c r="L44" s="49"/>
      <c r="M44" s="49"/>
    </row>
    <row r="45" spans="1:13" ht="15" customHeight="1">
      <c r="A45" s="31" t="s">
        <v>27</v>
      </c>
      <c r="B45" s="19"/>
      <c r="C45" s="19"/>
      <c r="D45" s="19"/>
      <c r="E45" s="104">
        <v>0</v>
      </c>
      <c r="F45" s="105">
        <v>0</v>
      </c>
      <c r="G45" s="104">
        <f>SUM(G40:G44)</f>
        <v>915.098</v>
      </c>
      <c r="H45" s="138">
        <f>SUM(H40:H44)</f>
        <v>0</v>
      </c>
      <c r="I45" s="81">
        <f>SUM(I40:I44)</f>
        <v>1144.4279999999999</v>
      </c>
      <c r="J45" s="124" t="s">
        <v>58</v>
      </c>
      <c r="K45" s="82">
        <f>SUM(K40:K44)</f>
        <v>1333.325</v>
      </c>
      <c r="L45" s="82">
        <f>SUM(L40:L44)</f>
        <v>1151.114</v>
      </c>
      <c r="M45" s="82">
        <f>SUM(M40:M44)</f>
        <v>972.755</v>
      </c>
    </row>
    <row r="46" spans="1:13" ht="15" customHeight="1">
      <c r="A46" s="30" t="s">
        <v>59</v>
      </c>
      <c r="B46" s="9"/>
      <c r="C46" s="9"/>
      <c r="D46" s="9"/>
      <c r="E46" s="102">
        <v>0</v>
      </c>
      <c r="F46" s="103">
        <v>0</v>
      </c>
      <c r="G46" s="102">
        <f>G45+G39</f>
        <v>1812.0149999999999</v>
      </c>
      <c r="H46" s="137">
        <f>H45+H39</f>
        <v>0</v>
      </c>
      <c r="I46" s="75">
        <f>I39+I45</f>
        <v>2074.716</v>
      </c>
      <c r="J46" s="110" t="s">
        <v>58</v>
      </c>
      <c r="K46" s="52">
        <f>K45+K39</f>
        <v>2370.0950000000003</v>
      </c>
      <c r="L46" s="52">
        <f>L39+L45</f>
        <v>2105.068</v>
      </c>
      <c r="M46" s="52">
        <f>M39+M45</f>
        <v>1897.346</v>
      </c>
    </row>
    <row r="47" spans="1:13" ht="15" customHeight="1">
      <c r="A47" s="28" t="s">
        <v>83</v>
      </c>
      <c r="B47" s="3"/>
      <c r="C47" s="3"/>
      <c r="D47" s="3" t="s">
        <v>62</v>
      </c>
      <c r="E47" s="74"/>
      <c r="F47" s="47"/>
      <c r="G47" s="74">
        <v>574.696</v>
      </c>
      <c r="H47" s="153"/>
      <c r="I47" s="74">
        <v>736.8879999999999</v>
      </c>
      <c r="J47" s="153"/>
      <c r="K47" s="47">
        <v>668.2430000000002</v>
      </c>
      <c r="L47" s="47">
        <v>515.669</v>
      </c>
      <c r="M47" s="47">
        <v>447.40500000000003</v>
      </c>
    </row>
    <row r="48" spans="1:13" ht="15" customHeight="1">
      <c r="A48" s="28" t="s">
        <v>89</v>
      </c>
      <c r="B48" s="3"/>
      <c r="C48" s="3"/>
      <c r="D48" s="3"/>
      <c r="E48" s="74"/>
      <c r="F48" s="47"/>
      <c r="G48" s="74"/>
      <c r="H48" s="153"/>
      <c r="I48" s="74"/>
      <c r="J48" s="153"/>
      <c r="K48" s="47"/>
      <c r="L48" s="47"/>
      <c r="M48" s="47"/>
    </row>
    <row r="49" spans="1:13" ht="15" customHeight="1">
      <c r="A49" s="28" t="s">
        <v>77</v>
      </c>
      <c r="B49" s="3"/>
      <c r="C49" s="3"/>
      <c r="D49" s="3"/>
      <c r="E49" s="74"/>
      <c r="F49" s="47"/>
      <c r="G49" s="74">
        <v>16.043</v>
      </c>
      <c r="H49" s="153"/>
      <c r="I49" s="74">
        <v>18.734</v>
      </c>
      <c r="J49" s="153"/>
      <c r="K49" s="47">
        <v>16.511</v>
      </c>
      <c r="L49" s="47">
        <v>15.376000000000001</v>
      </c>
      <c r="M49" s="47">
        <v>19.033</v>
      </c>
    </row>
    <row r="50" spans="1:13" ht="15" customHeight="1">
      <c r="A50" s="28" t="s">
        <v>29</v>
      </c>
      <c r="B50" s="3"/>
      <c r="C50" s="3"/>
      <c r="D50" s="3"/>
      <c r="E50" s="74"/>
      <c r="F50" s="47"/>
      <c r="G50" s="74">
        <v>40.272</v>
      </c>
      <c r="H50" s="153"/>
      <c r="I50" s="74">
        <v>47.189</v>
      </c>
      <c r="J50" s="153"/>
      <c r="K50" s="47">
        <v>83.039</v>
      </c>
      <c r="L50" s="47">
        <v>21.566000000000003</v>
      </c>
      <c r="M50" s="47">
        <v>31.631</v>
      </c>
    </row>
    <row r="51" spans="1:13" ht="15" customHeight="1">
      <c r="A51" s="28" t="s">
        <v>30</v>
      </c>
      <c r="B51" s="3"/>
      <c r="C51" s="3"/>
      <c r="D51" s="3"/>
      <c r="E51" s="74"/>
      <c r="F51" s="47"/>
      <c r="G51" s="74">
        <v>581.3879999999999</v>
      </c>
      <c r="H51" s="153"/>
      <c r="I51" s="74">
        <v>628.2829999999999</v>
      </c>
      <c r="J51" s="153"/>
      <c r="K51" s="47">
        <v>724.205</v>
      </c>
      <c r="L51" s="47">
        <v>756.498</v>
      </c>
      <c r="M51" s="47">
        <v>746.416</v>
      </c>
    </row>
    <row r="52" spans="1:13" ht="15" customHeight="1">
      <c r="A52" s="28" t="s">
        <v>31</v>
      </c>
      <c r="B52" s="3"/>
      <c r="C52" s="3"/>
      <c r="D52" s="3"/>
      <c r="E52" s="74"/>
      <c r="F52" s="47"/>
      <c r="G52" s="74">
        <v>588.3699999999999</v>
      </c>
      <c r="H52" s="153"/>
      <c r="I52" s="74">
        <v>632.376</v>
      </c>
      <c r="J52" s="153"/>
      <c r="K52" s="47">
        <v>864.992</v>
      </c>
      <c r="L52" s="47">
        <v>785.8310000000001</v>
      </c>
      <c r="M52" s="47">
        <v>644.4090000000001</v>
      </c>
    </row>
    <row r="53" spans="1:13" ht="15" customHeight="1">
      <c r="A53" s="28" t="s">
        <v>32</v>
      </c>
      <c r="B53" s="3"/>
      <c r="C53" s="3"/>
      <c r="D53" s="3"/>
      <c r="E53" s="74"/>
      <c r="F53" s="47"/>
      <c r="G53" s="74">
        <v>11.246</v>
      </c>
      <c r="H53" s="153"/>
      <c r="I53" s="74">
        <v>11.246</v>
      </c>
      <c r="J53" s="153"/>
      <c r="K53" s="47">
        <v>13.105</v>
      </c>
      <c r="L53" s="47">
        <v>10.128</v>
      </c>
      <c r="M53" s="47">
        <v>8.452</v>
      </c>
    </row>
    <row r="54" spans="1:13" ht="15" customHeight="1">
      <c r="A54" s="29" t="s">
        <v>84</v>
      </c>
      <c r="B54" s="22"/>
      <c r="C54" s="22"/>
      <c r="D54" s="22"/>
      <c r="E54" s="73"/>
      <c r="F54" s="49"/>
      <c r="G54" s="73"/>
      <c r="H54" s="152"/>
      <c r="I54" s="73"/>
      <c r="J54" s="152"/>
      <c r="K54" s="49"/>
      <c r="L54" s="49"/>
      <c r="M54" s="49"/>
    </row>
    <row r="55" spans="1:13" ht="15" customHeight="1">
      <c r="A55" s="30" t="s">
        <v>76</v>
      </c>
      <c r="B55" s="9"/>
      <c r="C55" s="9"/>
      <c r="D55" s="9"/>
      <c r="E55" s="102">
        <v>0</v>
      </c>
      <c r="F55" s="103">
        <v>0</v>
      </c>
      <c r="G55" s="102">
        <f>SUM(G47:G54)</f>
        <v>1812.0149999999999</v>
      </c>
      <c r="H55" s="137">
        <f>SUM(H47:H54)</f>
        <v>0</v>
      </c>
      <c r="I55" s="75">
        <f>SUM(I47:I54)</f>
        <v>2074.716</v>
      </c>
      <c r="J55" s="110" t="s">
        <v>58</v>
      </c>
      <c r="K55" s="52">
        <f>SUM(K47:K54)</f>
        <v>2370.095</v>
      </c>
      <c r="L55" s="52">
        <f>SUM(L47:L54)</f>
        <v>2105.068</v>
      </c>
      <c r="M55" s="52">
        <f>SUM(M47:M54)</f>
        <v>1897.3460000000002</v>
      </c>
    </row>
    <row r="56" spans="1:13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  <c r="M56" s="47"/>
    </row>
    <row r="57" spans="1:13" ht="12.75" customHeight="1">
      <c r="A57" s="66"/>
      <c r="B57" s="55"/>
      <c r="C57" s="57"/>
      <c r="D57" s="57"/>
      <c r="E57" s="58">
        <f>E$3</f>
        <v>2012</v>
      </c>
      <c r="F57" s="58">
        <f aca="true" t="shared" si="8" ref="F57:M57">F$3</f>
        <v>2011</v>
      </c>
      <c r="G57" s="58">
        <f t="shared" si="8"/>
        <v>2012</v>
      </c>
      <c r="H57" s="58">
        <f t="shared" si="8"/>
        <v>2011</v>
      </c>
      <c r="I57" s="58">
        <f t="shared" si="8"/>
        <v>2011</v>
      </c>
      <c r="J57" s="58">
        <f t="shared" si="8"/>
        <v>2010</v>
      </c>
      <c r="K57" s="58">
        <f t="shared" si="8"/>
        <v>2010</v>
      </c>
      <c r="L57" s="58">
        <f t="shared" si="8"/>
        <v>2009</v>
      </c>
      <c r="M57" s="58">
        <f t="shared" si="8"/>
        <v>2008</v>
      </c>
    </row>
    <row r="58" spans="1:13" ht="12.75" customHeight="1">
      <c r="A58" s="59"/>
      <c r="B58" s="59"/>
      <c r="C58" s="57"/>
      <c r="D58" s="57"/>
      <c r="E58" s="78" t="str">
        <f>E$4</f>
        <v>Q2</v>
      </c>
      <c r="F58" s="78" t="str">
        <f>F$4</f>
        <v>Q2</v>
      </c>
      <c r="G58" s="78" t="str">
        <f>G$4</f>
        <v>Q1-2</v>
      </c>
      <c r="H58" s="78" t="str">
        <f>H$4</f>
        <v>Q1-2</v>
      </c>
      <c r="I58" s="78">
        <f>IF(I$4="","",I$4)</f>
      </c>
      <c r="J58" s="78"/>
      <c r="K58" s="78"/>
      <c r="L58" s="78"/>
      <c r="M58" s="78"/>
    </row>
    <row r="59" spans="1:13" s="17" customFormat="1" ht="15" customHeight="1">
      <c r="A59" s="66" t="s">
        <v>80</v>
      </c>
      <c r="B59" s="65"/>
      <c r="C59" s="60"/>
      <c r="D59" s="60"/>
      <c r="E59" s="79"/>
      <c r="F59" s="79"/>
      <c r="G59" s="79"/>
      <c r="H59" s="79"/>
      <c r="I59" s="79"/>
      <c r="J59" s="79"/>
      <c r="K59" s="79"/>
      <c r="L59" s="79">
        <f>IF(L$5=0,"",L$5)</f>
      </c>
      <c r="M59" s="79"/>
    </row>
    <row r="60" spans="5:13" ht="1.5" customHeight="1">
      <c r="E60" s="38"/>
      <c r="F60" s="38"/>
      <c r="G60" s="80"/>
      <c r="H60" s="80"/>
      <c r="I60" s="38"/>
      <c r="J60" s="38"/>
      <c r="K60" s="38"/>
      <c r="L60" s="38"/>
      <c r="M60" s="38"/>
    </row>
    <row r="61" spans="1:13" ht="24.75" customHeight="1">
      <c r="A61" s="198" t="s">
        <v>33</v>
      </c>
      <c r="B61" s="198"/>
      <c r="C61" s="8"/>
      <c r="D61" s="8"/>
      <c r="E61" s="72">
        <v>5.851000000000006</v>
      </c>
      <c r="F61" s="50"/>
      <c r="G61" s="72">
        <v>8.159000000000006</v>
      </c>
      <c r="H61" s="151"/>
      <c r="I61" s="72"/>
      <c r="J61" s="151"/>
      <c r="K61" s="50">
        <v>-105.249</v>
      </c>
      <c r="L61" s="50">
        <v>40.649</v>
      </c>
      <c r="M61" s="50">
        <v>64.626</v>
      </c>
    </row>
    <row r="62" spans="1:13" ht="15" customHeight="1">
      <c r="A62" s="200" t="s">
        <v>34</v>
      </c>
      <c r="B62" s="200"/>
      <c r="C62" s="23"/>
      <c r="D62" s="23"/>
      <c r="E62" s="73">
        <v>15.67999999999999</v>
      </c>
      <c r="F62" s="49"/>
      <c r="G62" s="73">
        <v>5.123000000000003</v>
      </c>
      <c r="H62" s="152"/>
      <c r="I62" s="73"/>
      <c r="J62" s="152"/>
      <c r="K62" s="49">
        <v>144.88500000000002</v>
      </c>
      <c r="L62" s="49">
        <v>-50.49999999999999</v>
      </c>
      <c r="M62" s="49">
        <v>63.07</v>
      </c>
    </row>
    <row r="63" spans="1:13" ht="16.5" customHeight="1">
      <c r="A63" s="201" t="s">
        <v>35</v>
      </c>
      <c r="B63" s="201"/>
      <c r="C63" s="25"/>
      <c r="D63" s="25"/>
      <c r="E63" s="75">
        <f>SUM(E61:E62)</f>
        <v>21.531</v>
      </c>
      <c r="F63" s="52" t="s">
        <v>58</v>
      </c>
      <c r="G63" s="77">
        <f>SUM(G61:G62)</f>
        <v>13.282000000000009</v>
      </c>
      <c r="H63" s="142" t="s">
        <v>58</v>
      </c>
      <c r="I63" s="75" t="s">
        <v>58</v>
      </c>
      <c r="J63" s="110" t="s">
        <v>58</v>
      </c>
      <c r="K63" s="52">
        <f>SUM(K61:K62)</f>
        <v>39.636000000000024</v>
      </c>
      <c r="L63" s="52">
        <f>SUM(L61:L62)</f>
        <v>-9.850999999999992</v>
      </c>
      <c r="M63" s="52">
        <f>SUM(M61:M62)</f>
        <v>127.696</v>
      </c>
    </row>
    <row r="64" spans="1:13" ht="15" customHeight="1">
      <c r="A64" s="198" t="s">
        <v>85</v>
      </c>
      <c r="B64" s="198"/>
      <c r="C64" s="3"/>
      <c r="D64" s="3"/>
      <c r="E64" s="74">
        <v>-11.189</v>
      </c>
      <c r="F64" s="47"/>
      <c r="G64" s="74">
        <v>-17.327</v>
      </c>
      <c r="H64" s="153"/>
      <c r="I64" s="74"/>
      <c r="J64" s="153"/>
      <c r="K64" s="47">
        <v>-27.511</v>
      </c>
      <c r="L64" s="47">
        <v>-24.698999999999998</v>
      </c>
      <c r="M64" s="47">
        <v>-40.822</v>
      </c>
    </row>
    <row r="65" spans="1:13" ht="15" customHeight="1">
      <c r="A65" s="200" t="s">
        <v>86</v>
      </c>
      <c r="B65" s="200"/>
      <c r="C65" s="22"/>
      <c r="D65" s="22"/>
      <c r="E65" s="73"/>
      <c r="F65" s="49"/>
      <c r="G65" s="73"/>
      <c r="H65" s="152"/>
      <c r="I65" s="73"/>
      <c r="J65" s="152"/>
      <c r="K65" s="49">
        <v>26.288</v>
      </c>
      <c r="L65" s="49">
        <v>0.546</v>
      </c>
      <c r="M65" s="49">
        <v>0.01</v>
      </c>
    </row>
    <row r="66" spans="1:13" s="42" customFormat="1" ht="16.5" customHeight="1">
      <c r="A66" s="140" t="s">
        <v>87</v>
      </c>
      <c r="B66" s="140"/>
      <c r="C66" s="26"/>
      <c r="D66" s="26"/>
      <c r="E66" s="75">
        <f>SUM(E63:E65)</f>
        <v>10.341999999999999</v>
      </c>
      <c r="F66" s="52" t="s">
        <v>58</v>
      </c>
      <c r="G66" s="77">
        <f>SUM(G63:G65)</f>
        <v>-4.044999999999993</v>
      </c>
      <c r="H66" s="142" t="s">
        <v>58</v>
      </c>
      <c r="I66" s="75" t="s">
        <v>58</v>
      </c>
      <c r="J66" s="110" t="s">
        <v>58</v>
      </c>
      <c r="K66" s="52">
        <f>SUM(K63:K65)</f>
        <v>38.413000000000025</v>
      </c>
      <c r="L66" s="52">
        <f>SUM(L63:L65)</f>
        <v>-34.00399999999999</v>
      </c>
      <c r="M66" s="52">
        <f>SUM(M63:M65)</f>
        <v>86.884</v>
      </c>
    </row>
    <row r="67" spans="1:13" ht="15" customHeight="1">
      <c r="A67" s="200" t="s">
        <v>36</v>
      </c>
      <c r="B67" s="200"/>
      <c r="C67" s="27"/>
      <c r="D67" s="27"/>
      <c r="E67" s="73"/>
      <c r="F67" s="128"/>
      <c r="G67" s="73"/>
      <c r="H67" s="152"/>
      <c r="I67" s="73"/>
      <c r="J67" s="152"/>
      <c r="K67" s="49">
        <v>-167.549</v>
      </c>
      <c r="L67" s="49">
        <v>-28.198</v>
      </c>
      <c r="M67" s="49"/>
    </row>
    <row r="68" spans="1:13" ht="16.5" customHeight="1">
      <c r="A68" s="201" t="s">
        <v>37</v>
      </c>
      <c r="B68" s="201"/>
      <c r="C68" s="9"/>
      <c r="D68" s="9"/>
      <c r="E68" s="75">
        <f>SUM(E66:E67)</f>
        <v>10.341999999999999</v>
      </c>
      <c r="F68" s="52" t="s">
        <v>58</v>
      </c>
      <c r="G68" s="77">
        <f>SUM(G66:G67)</f>
        <v>-4.044999999999993</v>
      </c>
      <c r="H68" s="142" t="s">
        <v>58</v>
      </c>
      <c r="I68" s="75" t="s">
        <v>58</v>
      </c>
      <c r="J68" s="110" t="s">
        <v>58</v>
      </c>
      <c r="K68" s="52">
        <f>SUM(K66:K67)</f>
        <v>-129.13599999999997</v>
      </c>
      <c r="L68" s="52">
        <f>SUM(L66:L67)</f>
        <v>-62.20199999999999</v>
      </c>
      <c r="M68" s="52">
        <f>SUM(M66:M67)</f>
        <v>86.884</v>
      </c>
    </row>
    <row r="69" spans="1:13" ht="15" customHeight="1">
      <c r="A69" s="198" t="s">
        <v>38</v>
      </c>
      <c r="B69" s="198"/>
      <c r="C69" s="3"/>
      <c r="D69" s="3"/>
      <c r="E69" s="74">
        <v>-10.341999999999999</v>
      </c>
      <c r="F69" s="47"/>
      <c r="G69" s="74">
        <v>-44.198</v>
      </c>
      <c r="H69" s="153"/>
      <c r="I69" s="74"/>
      <c r="J69" s="153"/>
      <c r="K69" s="47">
        <v>-27.49</v>
      </c>
      <c r="L69" s="47">
        <v>4.399999999999999</v>
      </c>
      <c r="M69" s="47">
        <v>-30</v>
      </c>
    </row>
    <row r="70" spans="1:13" ht="15" customHeight="1">
      <c r="A70" s="198" t="s">
        <v>39</v>
      </c>
      <c r="B70" s="198"/>
      <c r="C70" s="3"/>
      <c r="D70" s="3"/>
      <c r="E70" s="74"/>
      <c r="F70" s="47"/>
      <c r="G70" s="74"/>
      <c r="H70" s="153"/>
      <c r="I70" s="74"/>
      <c r="J70" s="153"/>
      <c r="K70" s="47"/>
      <c r="L70" s="47"/>
      <c r="M70" s="47"/>
    </row>
    <row r="71" spans="1:13" ht="15" customHeight="1">
      <c r="A71" s="198" t="s">
        <v>40</v>
      </c>
      <c r="B71" s="198"/>
      <c r="C71" s="3"/>
      <c r="D71" s="3"/>
      <c r="E71" s="74"/>
      <c r="F71" s="47"/>
      <c r="G71" s="74">
        <v>-135.191</v>
      </c>
      <c r="H71" s="153"/>
      <c r="I71" s="74"/>
      <c r="J71" s="153"/>
      <c r="K71" s="47"/>
      <c r="L71" s="47"/>
      <c r="M71" s="47"/>
    </row>
    <row r="72" spans="1:13" ht="15" customHeight="1">
      <c r="A72" s="200" t="s">
        <v>41</v>
      </c>
      <c r="B72" s="200"/>
      <c r="C72" s="22"/>
      <c r="D72" s="22"/>
      <c r="E72" s="73"/>
      <c r="F72" s="49"/>
      <c r="G72" s="73">
        <v>183.434</v>
      </c>
      <c r="H72" s="152"/>
      <c r="I72" s="73"/>
      <c r="J72" s="152"/>
      <c r="K72" s="49">
        <v>156.626</v>
      </c>
      <c r="L72" s="49">
        <v>24.5</v>
      </c>
      <c r="M72" s="49">
        <v>-24</v>
      </c>
    </row>
    <row r="73" spans="1:13" ht="16.5" customHeight="1">
      <c r="A73" s="33" t="s">
        <v>42</v>
      </c>
      <c r="B73" s="33"/>
      <c r="C73" s="20"/>
      <c r="D73" s="20"/>
      <c r="E73" s="76">
        <f>SUM(E69:E72)</f>
        <v>-10.341999999999999</v>
      </c>
      <c r="F73" s="51" t="s">
        <v>58</v>
      </c>
      <c r="G73" s="81">
        <f>SUM(G69:G72)</f>
        <v>4.0449999999999875</v>
      </c>
      <c r="H73" s="152" t="s">
        <v>58</v>
      </c>
      <c r="I73" s="76" t="s">
        <v>58</v>
      </c>
      <c r="J73" s="155" t="s">
        <v>58</v>
      </c>
      <c r="K73" s="51">
        <f>SUM(K69:K72)</f>
        <v>129.136</v>
      </c>
      <c r="L73" s="51">
        <f>SUM(L69:L72)</f>
        <v>28.9</v>
      </c>
      <c r="M73" s="51">
        <f>SUM(M69:M72)</f>
        <v>-54</v>
      </c>
    </row>
    <row r="74" spans="1:13" ht="16.5" customHeight="1">
      <c r="A74" s="201" t="s">
        <v>43</v>
      </c>
      <c r="B74" s="201"/>
      <c r="C74" s="9"/>
      <c r="D74" s="9"/>
      <c r="E74" s="75">
        <f>E68+E73</f>
        <v>0</v>
      </c>
      <c r="F74" s="52" t="s">
        <v>58</v>
      </c>
      <c r="G74" s="77">
        <f>SUM(G73+G68)</f>
        <v>-5.329070518200751E-15</v>
      </c>
      <c r="H74" s="142" t="s">
        <v>58</v>
      </c>
      <c r="I74" s="75" t="s">
        <v>58</v>
      </c>
      <c r="J74" s="110" t="s">
        <v>58</v>
      </c>
      <c r="K74" s="52">
        <f>K68+K73</f>
        <v>0</v>
      </c>
      <c r="L74" s="52">
        <f>SUM(L73+L68)</f>
        <v>-33.30199999999999</v>
      </c>
      <c r="M74" s="52">
        <f>SUM(M73+M68)</f>
        <v>32.884</v>
      </c>
    </row>
    <row r="75" spans="1:13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  <c r="M75" s="47"/>
    </row>
    <row r="76" spans="1:13" ht="12.75" customHeight="1">
      <c r="A76" s="66"/>
      <c r="B76" s="55"/>
      <c r="C76" s="57"/>
      <c r="D76" s="57"/>
      <c r="E76" s="58">
        <f>E$3</f>
        <v>2012</v>
      </c>
      <c r="F76" s="58">
        <f aca="true" t="shared" si="9" ref="F76:M76">F$3</f>
        <v>2011</v>
      </c>
      <c r="G76" s="58">
        <f>G$3</f>
        <v>2012</v>
      </c>
      <c r="H76" s="58">
        <f>H$3</f>
        <v>2011</v>
      </c>
      <c r="I76" s="58">
        <f t="shared" si="9"/>
        <v>2011</v>
      </c>
      <c r="J76" s="58">
        <f t="shared" si="9"/>
        <v>2010</v>
      </c>
      <c r="K76" s="58">
        <f t="shared" si="9"/>
        <v>2010</v>
      </c>
      <c r="L76" s="58">
        <f t="shared" si="9"/>
        <v>2009</v>
      </c>
      <c r="M76" s="58">
        <f t="shared" si="9"/>
        <v>2008</v>
      </c>
    </row>
    <row r="77" spans="1:13" ht="12.75" customHeight="1">
      <c r="A77" s="59"/>
      <c r="B77" s="59"/>
      <c r="C77" s="57"/>
      <c r="D77" s="57"/>
      <c r="E77" s="58" t="str">
        <f>E$4</f>
        <v>Q2</v>
      </c>
      <c r="F77" s="58" t="str">
        <f>F$4</f>
        <v>Q2</v>
      </c>
      <c r="G77" s="58" t="str">
        <f>G$4</f>
        <v>Q1-2</v>
      </c>
      <c r="H77" s="58" t="str">
        <f>H$4</f>
        <v>Q1-2</v>
      </c>
      <c r="I77" s="58">
        <f>IF(I$4="","",I$4)</f>
      </c>
      <c r="J77" s="58"/>
      <c r="K77" s="58"/>
      <c r="L77" s="58"/>
      <c r="M77" s="58"/>
    </row>
    <row r="78" spans="1:13" s="17" customFormat="1" ht="15" customHeight="1">
      <c r="A78" s="66" t="s">
        <v>56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/>
      <c r="M78" s="62"/>
    </row>
    <row r="79" ht="1.5" customHeight="1"/>
    <row r="80" spans="1:13" ht="15" customHeight="1">
      <c r="A80" s="198" t="s">
        <v>44</v>
      </c>
      <c r="B80" s="198"/>
      <c r="C80" s="6"/>
      <c r="D80" s="6"/>
      <c r="E80" s="67">
        <f>IF(E7=0,"-",IF(E14=0,"-",(E14/E7))*100)</f>
        <v>0.6743790166275435</v>
      </c>
      <c r="F80" s="53">
        <f>IF(F14=0,"-",IF(F7=0,"-",F14/F7))*100</f>
        <v>1.6772434343221403</v>
      </c>
      <c r="G80" s="67">
        <f>IF(G7=0,"",IF(G14=0,"",(G14/G7))*100)</f>
        <v>1.0470084011043652</v>
      </c>
      <c r="H80" s="109">
        <f>IF(H7=0,"",IF(H14=0,"",(H14/H7))*100)</f>
        <v>2.782490645738853</v>
      </c>
      <c r="I80" s="106">
        <f>IF(I14=0,"-",IF(I7=0,"-",I14/I7))*100</f>
        <v>3.5556486444148523</v>
      </c>
      <c r="J80" s="162">
        <f>IF(J14=0,"-",IF(J7=0,"-",J14/J7))*100</f>
        <v>-0.5205618001885524</v>
      </c>
      <c r="K80" s="53">
        <f>IF(K14=0,"-",IF(K7=0,"-",K14/K7))*100</f>
        <v>-1.8893561551021756</v>
      </c>
      <c r="L80" s="53">
        <f>IF(L14=0,"-",IF(L7=0,"-",L14/L7)*100)</f>
        <v>5.291370647370768</v>
      </c>
      <c r="M80" s="53">
        <f>IF(M14=0,"-",IF(M7=0,"-",M14/M7)*100)</f>
        <v>5.228385788601956</v>
      </c>
    </row>
    <row r="81" spans="1:14" ht="15" customHeight="1">
      <c r="A81" s="198" t="s">
        <v>45</v>
      </c>
      <c r="B81" s="198"/>
      <c r="C81" s="6"/>
      <c r="D81" s="6"/>
      <c r="E81" s="67">
        <f aca="true" t="shared" si="10" ref="E81:L81">IF(E20=0,"-",IF(E7=0,"-",E20/E7)*100)</f>
        <v>-0.9966655615628065</v>
      </c>
      <c r="F81" s="53">
        <f t="shared" si="10"/>
        <v>-0.5133070495386263</v>
      </c>
      <c r="G81" s="67">
        <f>IF(G20=0,"-",IF(G7=0,"-",G20/G7)*100)</f>
        <v>-0.785635651698241</v>
      </c>
      <c r="H81" s="109">
        <f t="shared" si="10"/>
        <v>0.9159939103491906</v>
      </c>
      <c r="I81" s="67">
        <f>IF(I20=0,"-",IF(I7=0,"-",I20/I7)*100)</f>
        <v>1.8333337995546621</v>
      </c>
      <c r="J81" s="109">
        <f t="shared" si="10"/>
        <v>-2.813087822059398</v>
      </c>
      <c r="K81" s="53">
        <f>IF(K20=0,"-",IF(K7=0,"-",K20/K7)*100)</f>
        <v>-3.7274932890057983</v>
      </c>
      <c r="L81" s="53">
        <f t="shared" si="10"/>
        <v>2.8050077898066874</v>
      </c>
      <c r="M81" s="53">
        <f>IF(M20=0,"-",IF(M7=0,"-",M20/M7)*100)</f>
        <v>2.5796382129162314</v>
      </c>
      <c r="N81" s="13"/>
    </row>
    <row r="82" spans="1:14" ht="15" customHeight="1">
      <c r="A82" s="198" t="s">
        <v>46</v>
      </c>
      <c r="B82" s="198"/>
      <c r="C82" s="7"/>
      <c r="D82" s="7"/>
      <c r="E82" s="67" t="s">
        <v>58</v>
      </c>
      <c r="F82" s="54" t="s">
        <v>58</v>
      </c>
      <c r="G82" s="67" t="s">
        <v>58</v>
      </c>
      <c r="H82" s="109" t="s">
        <v>58</v>
      </c>
      <c r="I82" s="67" t="s">
        <v>58</v>
      </c>
      <c r="J82" s="109" t="str">
        <f>IF((J47=0),"-",(J24/((J47+L47)/2)*100))</f>
        <v>-</v>
      </c>
      <c r="K82" s="53">
        <f>IF((K47=0),"-",(K24/((K47+M47)/2)*100))</f>
        <v>-17.00357101881593</v>
      </c>
      <c r="L82" s="53">
        <f>IF((L47=0),"-",(L24/((L47+M47)/2)*100))</f>
        <v>11.91351858735662</v>
      </c>
      <c r="M82" s="53">
        <v>11.5</v>
      </c>
      <c r="N82" s="13"/>
    </row>
    <row r="83" spans="1:14" ht="15" customHeight="1">
      <c r="A83" s="198" t="s">
        <v>47</v>
      </c>
      <c r="B83" s="198"/>
      <c r="C83" s="7"/>
      <c r="D83" s="7"/>
      <c r="E83" s="67" t="s">
        <v>58</v>
      </c>
      <c r="F83" s="54" t="s">
        <v>58</v>
      </c>
      <c r="G83" s="67" t="s">
        <v>58</v>
      </c>
      <c r="H83" s="109" t="s">
        <v>58</v>
      </c>
      <c r="I83" s="67" t="s">
        <v>58</v>
      </c>
      <c r="J83" s="109" t="str">
        <f>IF((J47=0),"-",((J17+J18)/((J47+J48+J49+J51+L47+L48+L49+L51)/2)*100))</f>
        <v>-</v>
      </c>
      <c r="K83" s="54">
        <f>IF((K47=0),"-",((K17+K18)/((K47+K48+K49+K51+M47+M48+M49+M51)/2)*100))</f>
        <v>-5.227146253375033</v>
      </c>
      <c r="L83" s="54">
        <f>IF((L47=0),"-",((L17+L18)/((L47+L48+L49+L51+M47+M48+M49+M51)/2)*100))</f>
        <v>10.368113543569237</v>
      </c>
      <c r="M83" s="54">
        <v>9.8</v>
      </c>
      <c r="N83" s="13"/>
    </row>
    <row r="84" spans="1:14" ht="15" customHeight="1">
      <c r="A84" s="198" t="s">
        <v>48</v>
      </c>
      <c r="B84" s="198"/>
      <c r="C84" s="6"/>
      <c r="D84" s="6"/>
      <c r="E84" s="71" t="s">
        <v>58</v>
      </c>
      <c r="F84" s="100" t="s">
        <v>58</v>
      </c>
      <c r="G84" s="71">
        <f>IF(G47=0,"-",((G47+G48)/G55*100))</f>
        <v>31.71585224184127</v>
      </c>
      <c r="H84" s="111" t="s">
        <v>58</v>
      </c>
      <c r="I84" s="71">
        <f>IF(I47=0,"-",((I47+I48)/I55*100))</f>
        <v>35.517535894069354</v>
      </c>
      <c r="J84" s="111" t="str">
        <f>IF(J47=0,"-",((J47+J48)/J55*100))</f>
        <v>-</v>
      </c>
      <c r="K84" s="100">
        <f>IF(K47=0,"-",((K47+K48)/K55*100))</f>
        <v>28.194777002609612</v>
      </c>
      <c r="L84" s="100">
        <f>IF(L47=0,"-",((L47+L48)/L55*100))</f>
        <v>24.49654833003019</v>
      </c>
      <c r="M84" s="100">
        <f>IF(M47=0,"-",((M47+M48)/M55*100))</f>
        <v>23.580569911866363</v>
      </c>
      <c r="N84" s="13"/>
    </row>
    <row r="85" spans="1:14" ht="15" customHeight="1">
      <c r="A85" s="198" t="s">
        <v>49</v>
      </c>
      <c r="B85" s="198"/>
      <c r="C85" s="6"/>
      <c r="D85" s="6"/>
      <c r="E85" s="68" t="s">
        <v>58</v>
      </c>
      <c r="F85" s="1" t="s">
        <v>58</v>
      </c>
      <c r="G85" s="68">
        <f aca="true" t="shared" si="11" ref="G85:M85">IF((G51+G49-G43-G41-G37)=0,"-",(G51+G49-G43-G41-G37))</f>
        <v>597.4309999999999</v>
      </c>
      <c r="H85" s="112" t="str">
        <f t="shared" si="11"/>
        <v>-</v>
      </c>
      <c r="I85" s="68">
        <f t="shared" si="11"/>
        <v>647.0169999999999</v>
      </c>
      <c r="J85" s="112" t="str">
        <f t="shared" si="11"/>
        <v>-</v>
      </c>
      <c r="K85" s="1">
        <f t="shared" si="11"/>
        <v>740.716</v>
      </c>
      <c r="L85" s="1">
        <f t="shared" si="11"/>
        <v>771.874</v>
      </c>
      <c r="M85" s="1">
        <f t="shared" si="11"/>
        <v>732.147</v>
      </c>
      <c r="N85" s="13"/>
    </row>
    <row r="86" spans="1:13" ht="15" customHeight="1">
      <c r="A86" s="198" t="s">
        <v>50</v>
      </c>
      <c r="B86" s="198"/>
      <c r="C86" s="3"/>
      <c r="D86" s="3"/>
      <c r="E86" s="69" t="s">
        <v>58</v>
      </c>
      <c r="F86" s="2" t="s">
        <v>58</v>
      </c>
      <c r="G86" s="69">
        <f>IF((G47=0),"-",((G51+G49)/(G47+G48)))</f>
        <v>1.039560045658922</v>
      </c>
      <c r="H86" s="113" t="s">
        <v>58</v>
      </c>
      <c r="I86" s="69">
        <f>IF((I47=0),"-",((I51+I49)/(I47+I48)))</f>
        <v>0.8780398106632216</v>
      </c>
      <c r="J86" s="113" t="str">
        <f>IF((J47=0),"-",((J51+J49)/(J47+J48)))</f>
        <v>-</v>
      </c>
      <c r="K86" s="2">
        <f>IF((K47=0),"-",((K51+K49)/(K47+K48)))</f>
        <v>1.1084530627331672</v>
      </c>
      <c r="L86" s="2">
        <f>IF((L47=0),"-",((L51+L49)/(L47+L48)))</f>
        <v>1.4968400272267677</v>
      </c>
      <c r="M86" s="2">
        <f>IF((M47=0),"-",((M51+M49)/(M47+M48)))</f>
        <v>1.7108637587867817</v>
      </c>
    </row>
    <row r="87" spans="1:13" ht="15" customHeight="1">
      <c r="A87" s="200" t="s">
        <v>51</v>
      </c>
      <c r="B87" s="200"/>
      <c r="C87" s="22"/>
      <c r="D87" s="22"/>
      <c r="E87" s="70" t="s">
        <v>58</v>
      </c>
      <c r="F87" s="18" t="s">
        <v>58</v>
      </c>
      <c r="G87" s="70" t="s">
        <v>58</v>
      </c>
      <c r="H87" s="163" t="s">
        <v>58</v>
      </c>
      <c r="I87" s="70">
        <v>2442</v>
      </c>
      <c r="J87" s="163">
        <v>2373</v>
      </c>
      <c r="K87" s="18">
        <v>2713</v>
      </c>
      <c r="L87" s="18">
        <v>1909</v>
      </c>
      <c r="M87" s="18">
        <v>1793</v>
      </c>
    </row>
    <row r="88" spans="1:13" ht="15" customHeight="1">
      <c r="A88" s="131" t="s">
        <v>105</v>
      </c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</row>
    <row r="89" spans="1:13" ht="15" customHeight="1">
      <c r="A89" s="132" t="s">
        <v>106</v>
      </c>
      <c r="B89" s="5"/>
      <c r="C89" s="5"/>
      <c r="D89" s="5"/>
      <c r="E89" s="5"/>
      <c r="F89" s="5"/>
      <c r="G89" s="132"/>
      <c r="H89" s="132"/>
      <c r="I89" s="5"/>
      <c r="J89" s="5"/>
      <c r="K89" s="5"/>
      <c r="L89" s="5"/>
      <c r="M89" s="5"/>
    </row>
    <row r="90" spans="1:13" ht="15">
      <c r="A90" s="132" t="s">
        <v>110</v>
      </c>
      <c r="B90" s="132"/>
      <c r="C90" s="132"/>
      <c r="D90" s="132"/>
      <c r="E90" s="133"/>
      <c r="F90" s="133"/>
      <c r="G90" s="132"/>
      <c r="H90" s="132"/>
      <c r="I90" s="133"/>
      <c r="J90" s="133"/>
      <c r="K90" s="133"/>
      <c r="L90" s="133"/>
      <c r="M90" s="133"/>
    </row>
    <row r="91" spans="1:13" ht="15">
      <c r="A91" s="132" t="s">
        <v>121</v>
      </c>
      <c r="B91" s="132"/>
      <c r="C91" s="132"/>
      <c r="D91" s="132"/>
      <c r="E91" s="133"/>
      <c r="F91" s="133"/>
      <c r="G91" s="45"/>
      <c r="H91" s="45"/>
      <c r="I91" s="133"/>
      <c r="J91" s="133"/>
      <c r="K91" s="133"/>
      <c r="L91" s="133"/>
      <c r="M91" s="133"/>
    </row>
    <row r="92" spans="1:13" ht="15">
      <c r="A92" s="132"/>
      <c r="B92" s="21"/>
      <c r="C92" s="21"/>
      <c r="D92" s="21"/>
      <c r="E92" s="21"/>
      <c r="F92" s="21"/>
      <c r="G92" s="45"/>
      <c r="H92" s="45"/>
      <c r="I92" s="21"/>
      <c r="J92" s="21"/>
      <c r="K92" s="21"/>
      <c r="L92" s="21"/>
      <c r="M92" s="21"/>
    </row>
    <row r="93" spans="1:13" ht="15">
      <c r="A93" s="132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  <c r="M93" s="21"/>
    </row>
    <row r="94" spans="1:13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  <c r="M94" s="21"/>
    </row>
    <row r="95" spans="1:13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  <c r="M95" s="21"/>
    </row>
    <row r="96" spans="1:13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  <c r="M96" s="21"/>
    </row>
    <row r="97" spans="1:13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  <c r="M97" s="21"/>
    </row>
    <row r="98" spans="1:13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  <c r="M98" s="21"/>
    </row>
    <row r="99" spans="1:13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  <c r="M99" s="21"/>
    </row>
    <row r="100" spans="1:13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  <c r="M100" s="21"/>
    </row>
    <row r="101" spans="1:13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  <c r="M101" s="21"/>
    </row>
    <row r="102" spans="1:13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  <c r="M102" s="21"/>
    </row>
  </sheetData>
  <sheetProtection/>
  <mergeCells count="21">
    <mergeCell ref="A86:B86"/>
    <mergeCell ref="A87:B87"/>
    <mergeCell ref="A81:B81"/>
    <mergeCell ref="A82:B82"/>
    <mergeCell ref="A84:B84"/>
    <mergeCell ref="A85:B85"/>
    <mergeCell ref="A83:B83"/>
    <mergeCell ref="A1:M1"/>
    <mergeCell ref="A61:B61"/>
    <mergeCell ref="A62:B62"/>
    <mergeCell ref="A63:B63"/>
    <mergeCell ref="A64:B64"/>
    <mergeCell ref="A72:B72"/>
    <mergeCell ref="A74:B74"/>
    <mergeCell ref="A80:B80"/>
    <mergeCell ref="A65:B65"/>
    <mergeCell ref="A67:B67"/>
    <mergeCell ref="A68:B68"/>
    <mergeCell ref="A69:B69"/>
    <mergeCell ref="A70:B70"/>
    <mergeCell ref="A71:B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2" width="9.7109375" style="0" customWidth="1"/>
  </cols>
  <sheetData>
    <row r="1" spans="1:12" ht="18" customHeight="1">
      <c r="A1" s="199" t="s">
        <v>99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ht="15" customHeight="1">
      <c r="A2" s="30" t="s">
        <v>66</v>
      </c>
      <c r="B2" s="12"/>
      <c r="C2" s="12"/>
      <c r="D2" s="12"/>
      <c r="E2" s="13"/>
      <c r="F2" s="13"/>
      <c r="G2" s="44"/>
      <c r="H2" s="44"/>
      <c r="I2" s="13"/>
      <c r="J2" s="13"/>
      <c r="K2" s="14"/>
      <c r="L2" s="14"/>
    </row>
    <row r="3" spans="1:12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2008</v>
      </c>
    </row>
    <row r="4" spans="1:12" ht="12.75" customHeight="1">
      <c r="A4" s="59"/>
      <c r="B4" s="59"/>
      <c r="C4" s="60"/>
      <c r="D4" s="57"/>
      <c r="E4" s="58" t="s">
        <v>119</v>
      </c>
      <c r="F4" s="58" t="s">
        <v>119</v>
      </c>
      <c r="G4" s="58" t="s">
        <v>120</v>
      </c>
      <c r="H4" s="58" t="s">
        <v>120</v>
      </c>
      <c r="I4" s="58"/>
      <c r="J4" s="58"/>
      <c r="K4" s="58"/>
      <c r="L4" s="58"/>
    </row>
    <row r="5" spans="1:12" s="16" customFormat="1" ht="12.75" customHeight="1">
      <c r="A5" s="56" t="s">
        <v>1</v>
      </c>
      <c r="B5" s="63"/>
      <c r="C5" s="60"/>
      <c r="D5" s="60" t="s">
        <v>57</v>
      </c>
      <c r="E5" s="62"/>
      <c r="F5" s="62" t="s">
        <v>55</v>
      </c>
      <c r="G5" s="62"/>
      <c r="H5" s="62" t="s">
        <v>55</v>
      </c>
      <c r="I5" s="62" t="s">
        <v>55</v>
      </c>
      <c r="J5" s="62" t="s">
        <v>55</v>
      </c>
      <c r="K5" s="62"/>
      <c r="L5" s="62"/>
    </row>
    <row r="6" ht="1.5" customHeight="1"/>
    <row r="7" spans="1:12" ht="15" customHeight="1">
      <c r="A7" s="28" t="s">
        <v>2</v>
      </c>
      <c r="B7" s="6"/>
      <c r="C7" s="6"/>
      <c r="D7" s="6"/>
      <c r="E7" s="84">
        <v>22.016000000000002</v>
      </c>
      <c r="F7" s="85">
        <v>21.121000000000002</v>
      </c>
      <c r="G7" s="84">
        <v>47.484</v>
      </c>
      <c r="H7" s="125">
        <v>43.021</v>
      </c>
      <c r="I7" s="84">
        <v>88.499</v>
      </c>
      <c r="J7" s="125">
        <v>88.623</v>
      </c>
      <c r="K7" s="52"/>
      <c r="L7" s="52"/>
    </row>
    <row r="8" spans="1:12" ht="15" customHeight="1">
      <c r="A8" s="28" t="s">
        <v>3</v>
      </c>
      <c r="B8" s="3"/>
      <c r="C8" s="3"/>
      <c r="D8" s="3"/>
      <c r="E8" s="86">
        <v>-18.774</v>
      </c>
      <c r="F8" s="87">
        <v>-18.221000000000004</v>
      </c>
      <c r="G8" s="86">
        <v>-39.274</v>
      </c>
      <c r="H8" s="159">
        <v>-36.262</v>
      </c>
      <c r="I8" s="86">
        <v>-75.396</v>
      </c>
      <c r="J8" s="159">
        <v>-74.628</v>
      </c>
      <c r="K8" s="47"/>
      <c r="L8" s="47"/>
    </row>
    <row r="9" spans="1:12" ht="15" customHeight="1">
      <c r="A9" s="28" t="s">
        <v>4</v>
      </c>
      <c r="B9" s="3"/>
      <c r="C9" s="3"/>
      <c r="D9" s="3"/>
      <c r="E9" s="86">
        <v>1.028</v>
      </c>
      <c r="F9" s="87">
        <v>0.985</v>
      </c>
      <c r="G9" s="86">
        <v>1.86</v>
      </c>
      <c r="H9" s="159">
        <v>1.361</v>
      </c>
      <c r="I9" s="86">
        <v>2.496</v>
      </c>
      <c r="J9" s="159">
        <v>1.387</v>
      </c>
      <c r="K9" s="47"/>
      <c r="L9" s="47"/>
    </row>
    <row r="10" spans="1:12" ht="15" customHeight="1">
      <c r="A10" s="28" t="s">
        <v>5</v>
      </c>
      <c r="B10" s="3"/>
      <c r="C10" s="3"/>
      <c r="D10" s="3"/>
      <c r="E10" s="86">
        <v>0.20600000000000002</v>
      </c>
      <c r="F10" s="87">
        <v>0.128</v>
      </c>
      <c r="G10" s="86">
        <v>0.383</v>
      </c>
      <c r="H10" s="159">
        <v>0.316</v>
      </c>
      <c r="I10" s="86">
        <v>0.551</v>
      </c>
      <c r="J10" s="159">
        <v>0.475</v>
      </c>
      <c r="K10" s="47"/>
      <c r="L10" s="47"/>
    </row>
    <row r="11" spans="1:12" ht="15" customHeight="1">
      <c r="A11" s="29" t="s">
        <v>6</v>
      </c>
      <c r="B11" s="22"/>
      <c r="C11" s="22"/>
      <c r="D11" s="22"/>
      <c r="E11" s="88"/>
      <c r="F11" s="89"/>
      <c r="G11" s="88"/>
      <c r="H11" s="160"/>
      <c r="I11" s="88"/>
      <c r="J11" s="160"/>
      <c r="K11" s="49"/>
      <c r="L11" s="49"/>
    </row>
    <row r="12" spans="1:12" ht="15" customHeight="1">
      <c r="A12" s="10" t="s">
        <v>7</v>
      </c>
      <c r="B12" s="10"/>
      <c r="C12" s="10"/>
      <c r="D12" s="10"/>
      <c r="E12" s="84">
        <f aca="true" t="shared" si="0" ref="E12:J12">SUM(E7:E11)</f>
        <v>4.476000000000002</v>
      </c>
      <c r="F12" s="85">
        <f t="shared" si="0"/>
        <v>4.012999999999998</v>
      </c>
      <c r="G12" s="84">
        <f t="shared" si="0"/>
        <v>10.453</v>
      </c>
      <c r="H12" s="125">
        <f t="shared" si="0"/>
        <v>8.436000000000002</v>
      </c>
      <c r="I12" s="84">
        <f t="shared" si="0"/>
        <v>16.149999999999995</v>
      </c>
      <c r="J12" s="125">
        <f t="shared" si="0"/>
        <v>15.857000000000005</v>
      </c>
      <c r="K12" s="52"/>
      <c r="L12" s="52"/>
    </row>
    <row r="13" spans="1:12" ht="15" customHeight="1">
      <c r="A13" s="29" t="s">
        <v>73</v>
      </c>
      <c r="B13" s="22"/>
      <c r="C13" s="22"/>
      <c r="D13" s="22"/>
      <c r="E13" s="88">
        <v>-1.9309999999999998</v>
      </c>
      <c r="F13" s="89">
        <v>-1.882</v>
      </c>
      <c r="G13" s="88">
        <v>-3.852</v>
      </c>
      <c r="H13" s="160">
        <v>-3.635</v>
      </c>
      <c r="I13" s="88">
        <v>-7.573</v>
      </c>
      <c r="J13" s="160">
        <v>-6.782</v>
      </c>
      <c r="K13" s="49"/>
      <c r="L13" s="49"/>
    </row>
    <row r="14" spans="1:12" ht="15" customHeight="1">
      <c r="A14" s="10" t="s">
        <v>8</v>
      </c>
      <c r="B14" s="10"/>
      <c r="C14" s="10"/>
      <c r="D14" s="10"/>
      <c r="E14" s="84">
        <f aca="true" t="shared" si="1" ref="E14:J14">SUM(E12:E13)</f>
        <v>2.5450000000000017</v>
      </c>
      <c r="F14" s="85">
        <f t="shared" si="1"/>
        <v>2.1309999999999985</v>
      </c>
      <c r="G14" s="84">
        <f t="shared" si="1"/>
        <v>6.600999999999999</v>
      </c>
      <c r="H14" s="125">
        <f t="shared" si="1"/>
        <v>4.801000000000002</v>
      </c>
      <c r="I14" s="84">
        <f t="shared" si="1"/>
        <v>8.576999999999995</v>
      </c>
      <c r="J14" s="125">
        <f t="shared" si="1"/>
        <v>9.075000000000005</v>
      </c>
      <c r="K14" s="52"/>
      <c r="L14" s="52"/>
    </row>
    <row r="15" spans="1:12" ht="15" customHeight="1">
      <c r="A15" s="28" t="s">
        <v>9</v>
      </c>
      <c r="B15" s="4"/>
      <c r="C15" s="4"/>
      <c r="D15" s="4"/>
      <c r="E15" s="86">
        <v>-0.066</v>
      </c>
      <c r="F15" s="87">
        <v>-0.03</v>
      </c>
      <c r="G15" s="86">
        <v>-0.128</v>
      </c>
      <c r="H15" s="159">
        <v>-0.06</v>
      </c>
      <c r="I15" s="86">
        <v>-0.153</v>
      </c>
      <c r="J15" s="159">
        <v>-0.103</v>
      </c>
      <c r="K15" s="47"/>
      <c r="L15" s="47"/>
    </row>
    <row r="16" spans="1:12" ht="15" customHeight="1">
      <c r="A16" s="29" t="s">
        <v>10</v>
      </c>
      <c r="B16" s="22"/>
      <c r="C16" s="22"/>
      <c r="D16" s="22"/>
      <c r="E16" s="88"/>
      <c r="F16" s="89"/>
      <c r="G16" s="88"/>
      <c r="H16" s="160"/>
      <c r="I16" s="88"/>
      <c r="J16" s="160"/>
      <c r="K16" s="49"/>
      <c r="L16" s="49"/>
    </row>
    <row r="17" spans="1:12" ht="15" customHeight="1">
      <c r="A17" s="10" t="s">
        <v>11</v>
      </c>
      <c r="B17" s="10"/>
      <c r="C17" s="10"/>
      <c r="D17" s="10"/>
      <c r="E17" s="84">
        <f aca="true" t="shared" si="2" ref="E17:J17">SUM(E14:E16)</f>
        <v>2.479000000000002</v>
      </c>
      <c r="F17" s="85">
        <f t="shared" si="2"/>
        <v>2.1009999999999986</v>
      </c>
      <c r="G17" s="84">
        <f t="shared" si="2"/>
        <v>6.472999999999999</v>
      </c>
      <c r="H17" s="125">
        <f t="shared" si="2"/>
        <v>4.741000000000002</v>
      </c>
      <c r="I17" s="84">
        <f t="shared" si="2"/>
        <v>8.423999999999994</v>
      </c>
      <c r="J17" s="125">
        <f t="shared" si="2"/>
        <v>8.972000000000005</v>
      </c>
      <c r="K17" s="52"/>
      <c r="L17" s="52"/>
    </row>
    <row r="18" spans="1:12" ht="15" customHeight="1">
      <c r="A18" s="28" t="s">
        <v>12</v>
      </c>
      <c r="B18" s="3"/>
      <c r="C18" s="3"/>
      <c r="D18" s="3"/>
      <c r="E18" s="86">
        <v>0.03299999999999999</v>
      </c>
      <c r="F18" s="87">
        <v>0.006000000000000001</v>
      </c>
      <c r="G18" s="86">
        <v>0.039999999999999994</v>
      </c>
      <c r="H18" s="159">
        <v>0.021</v>
      </c>
      <c r="I18" s="86">
        <v>0.04</v>
      </c>
      <c r="J18" s="159">
        <v>0.079</v>
      </c>
      <c r="K18" s="47"/>
      <c r="L18" s="47"/>
    </row>
    <row r="19" spans="1:12" ht="15" customHeight="1">
      <c r="A19" s="29" t="s">
        <v>13</v>
      </c>
      <c r="B19" s="22"/>
      <c r="C19" s="22"/>
      <c r="D19" s="22"/>
      <c r="E19" s="88">
        <v>-1.2919999999999998</v>
      </c>
      <c r="F19" s="89">
        <v>-1.4250000000000005</v>
      </c>
      <c r="G19" s="88">
        <v>-2.665</v>
      </c>
      <c r="H19" s="160">
        <v>-2.7430000000000003</v>
      </c>
      <c r="I19" s="88">
        <v>-6.0969999999999995</v>
      </c>
      <c r="J19" s="160">
        <v>-5.652</v>
      </c>
      <c r="K19" s="49"/>
      <c r="L19" s="49"/>
    </row>
    <row r="20" spans="1:12" ht="15" customHeight="1">
      <c r="A20" s="10" t="s">
        <v>14</v>
      </c>
      <c r="B20" s="10"/>
      <c r="C20" s="10"/>
      <c r="D20" s="10"/>
      <c r="E20" s="84">
        <f aca="true" t="shared" si="3" ref="E20:J20">SUM(E17:E19)</f>
        <v>1.220000000000002</v>
      </c>
      <c r="F20" s="85">
        <f t="shared" si="3"/>
        <v>0.6819999999999979</v>
      </c>
      <c r="G20" s="84">
        <f t="shared" si="3"/>
        <v>3.847999999999999</v>
      </c>
      <c r="H20" s="125">
        <f t="shared" si="3"/>
        <v>2.019000000000002</v>
      </c>
      <c r="I20" s="84">
        <f t="shared" si="3"/>
        <v>2.3669999999999938</v>
      </c>
      <c r="J20" s="125">
        <f t="shared" si="3"/>
        <v>3.3990000000000054</v>
      </c>
      <c r="K20" s="52"/>
      <c r="L20" s="52"/>
    </row>
    <row r="21" spans="1:12" ht="15" customHeight="1">
      <c r="A21" s="28" t="s">
        <v>15</v>
      </c>
      <c r="B21" s="3"/>
      <c r="C21" s="3"/>
      <c r="D21" s="3"/>
      <c r="E21" s="86">
        <v>-0.42700000000000005</v>
      </c>
      <c r="F21" s="87">
        <v>-0.34099999999999997</v>
      </c>
      <c r="G21" s="86">
        <v>-1.051</v>
      </c>
      <c r="H21" s="159">
        <v>-0.704</v>
      </c>
      <c r="I21" s="86">
        <v>-1.038</v>
      </c>
      <c r="J21" s="159">
        <v>-0.822</v>
      </c>
      <c r="K21" s="47"/>
      <c r="L21" s="47"/>
    </row>
    <row r="22" spans="1:12" ht="15" customHeight="1">
      <c r="A22" s="29" t="s">
        <v>16</v>
      </c>
      <c r="B22" s="24"/>
      <c r="C22" s="24"/>
      <c r="D22" s="24"/>
      <c r="E22" s="88"/>
      <c r="F22" s="89"/>
      <c r="G22" s="88"/>
      <c r="H22" s="160"/>
      <c r="I22" s="88"/>
      <c r="J22" s="160"/>
      <c r="K22" s="49"/>
      <c r="L22" s="49"/>
    </row>
    <row r="23" spans="1:12" ht="15" customHeight="1">
      <c r="A23" s="32" t="s">
        <v>90</v>
      </c>
      <c r="B23" s="11"/>
      <c r="C23" s="11"/>
      <c r="D23" s="11"/>
      <c r="E23" s="84">
        <f aca="true" t="shared" si="4" ref="E23:J23">SUM(E20:E22)</f>
        <v>0.7930000000000019</v>
      </c>
      <c r="F23" s="85">
        <f t="shared" si="4"/>
        <v>0.34099999999999797</v>
      </c>
      <c r="G23" s="84">
        <f t="shared" si="4"/>
        <v>2.796999999999999</v>
      </c>
      <c r="H23" s="125">
        <f t="shared" si="4"/>
        <v>1.315000000000002</v>
      </c>
      <c r="I23" s="84">
        <f t="shared" si="4"/>
        <v>1.3289999999999937</v>
      </c>
      <c r="J23" s="125">
        <f t="shared" si="4"/>
        <v>2.5770000000000053</v>
      </c>
      <c r="K23" s="52"/>
      <c r="L23" s="52"/>
    </row>
    <row r="24" spans="1:12" ht="15" customHeight="1">
      <c r="A24" s="28" t="s">
        <v>81</v>
      </c>
      <c r="B24" s="3"/>
      <c r="C24" s="3"/>
      <c r="D24" s="3"/>
      <c r="E24" s="86">
        <f aca="true" t="shared" si="5" ref="E24:J24">E23-E25</f>
        <v>0.7940000000000019</v>
      </c>
      <c r="F24" s="87">
        <f t="shared" si="5"/>
        <v>0.34099999999999797</v>
      </c>
      <c r="G24" s="86">
        <f t="shared" si="5"/>
        <v>2.799999999999999</v>
      </c>
      <c r="H24" s="159">
        <f t="shared" si="5"/>
        <v>1.315000000000002</v>
      </c>
      <c r="I24" s="86">
        <f t="shared" si="5"/>
        <v>1.3289999999999937</v>
      </c>
      <c r="J24" s="159">
        <f t="shared" si="5"/>
        <v>2.5770000000000053</v>
      </c>
      <c r="K24" s="87"/>
      <c r="L24" s="87"/>
    </row>
    <row r="25" spans="1:12" ht="15" customHeight="1">
      <c r="A25" s="28" t="s">
        <v>88</v>
      </c>
      <c r="B25" s="3"/>
      <c r="C25" s="3"/>
      <c r="D25" s="3"/>
      <c r="E25" s="86">
        <v>-0.001</v>
      </c>
      <c r="F25" s="47"/>
      <c r="G25" s="86">
        <v>-0.003</v>
      </c>
      <c r="H25" s="153"/>
      <c r="I25" s="74"/>
      <c r="J25" s="153"/>
      <c r="K25" s="47"/>
      <c r="L25" s="47"/>
    </row>
    <row r="26" spans="1:12" ht="10.5" customHeight="1">
      <c r="A26" s="3"/>
      <c r="B26" s="3"/>
      <c r="C26" s="3"/>
      <c r="D26" s="3"/>
      <c r="E26" s="74"/>
      <c r="F26" s="47"/>
      <c r="G26" s="74"/>
      <c r="H26" s="153"/>
      <c r="I26" s="74"/>
      <c r="J26" s="47"/>
      <c r="K26" s="47"/>
      <c r="L26" s="47"/>
    </row>
    <row r="27" spans="1:12" ht="15" customHeight="1">
      <c r="A27" s="178" t="s">
        <v>107</v>
      </c>
      <c r="B27" s="179"/>
      <c r="C27" s="179"/>
      <c r="D27" s="179"/>
      <c r="E27" s="188">
        <v>0.07500000000000001</v>
      </c>
      <c r="F27" s="192">
        <v>-0.14999999999999997</v>
      </c>
      <c r="G27" s="188">
        <v>0.07500000000000001</v>
      </c>
      <c r="H27" s="189">
        <v>0.459</v>
      </c>
      <c r="I27" s="188">
        <v>-0.61</v>
      </c>
      <c r="J27" s="192"/>
      <c r="K27" s="181"/>
      <c r="L27" s="181"/>
    </row>
    <row r="28" spans="1:12" ht="15" customHeight="1">
      <c r="A28" s="183" t="s">
        <v>108</v>
      </c>
      <c r="B28" s="184"/>
      <c r="C28" s="184"/>
      <c r="D28" s="184"/>
      <c r="E28" s="190">
        <f aca="true" t="shared" si="6" ref="E28:J28">E14-E27</f>
        <v>2.4700000000000015</v>
      </c>
      <c r="F28" s="193">
        <f t="shared" si="6"/>
        <v>2.2809999999999984</v>
      </c>
      <c r="G28" s="190">
        <f t="shared" si="6"/>
        <v>6.525999999999999</v>
      </c>
      <c r="H28" s="191">
        <f t="shared" si="6"/>
        <v>4.342000000000002</v>
      </c>
      <c r="I28" s="190">
        <f t="shared" si="6"/>
        <v>9.186999999999994</v>
      </c>
      <c r="J28" s="193">
        <f t="shared" si="6"/>
        <v>9.075000000000005</v>
      </c>
      <c r="K28" s="186"/>
      <c r="L28" s="186"/>
    </row>
    <row r="29" spans="1:12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</row>
    <row r="30" spans="1:12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L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2008</v>
      </c>
    </row>
    <row r="31" spans="1:12" ht="12.75" customHeight="1">
      <c r="A31" s="59"/>
      <c r="B31" s="59"/>
      <c r="C31" s="60"/>
      <c r="D31" s="57"/>
      <c r="E31" s="78" t="str">
        <f>E$4</f>
        <v>Q2</v>
      </c>
      <c r="F31" s="78" t="str">
        <f>F$4</f>
        <v>Q2</v>
      </c>
      <c r="G31" s="78" t="str">
        <f>G$4</f>
        <v>Q1-2</v>
      </c>
      <c r="H31" s="78" t="str">
        <f>H$4</f>
        <v>Q1-2</v>
      </c>
      <c r="I31" s="78">
        <f>IF(I$4="","",I$4)</f>
      </c>
      <c r="J31" s="78"/>
      <c r="K31" s="78"/>
      <c r="L31" s="78"/>
    </row>
    <row r="32" spans="1:12" s="17" customFormat="1" ht="15" customHeight="1">
      <c r="A32" s="56" t="s">
        <v>79</v>
      </c>
      <c r="B32" s="65"/>
      <c r="C32" s="60"/>
      <c r="D32" s="60"/>
      <c r="E32" s="79"/>
      <c r="F32" s="79"/>
      <c r="G32" s="79"/>
      <c r="H32" s="79"/>
      <c r="I32" s="79"/>
      <c r="J32" s="79"/>
      <c r="K32" s="79">
        <f>IF(K$5=0,"",K$5)</f>
      </c>
      <c r="L32" s="79"/>
    </row>
    <row r="33" spans="5:12" ht="1.5" customHeight="1">
      <c r="E33" s="38"/>
      <c r="F33" s="38"/>
      <c r="G33" s="80"/>
      <c r="H33" s="80"/>
      <c r="I33" s="38"/>
      <c r="J33" s="38"/>
      <c r="K33" s="38"/>
      <c r="L33" s="38"/>
    </row>
    <row r="34" spans="1:12" ht="15" customHeight="1">
      <c r="A34" s="28" t="s">
        <v>17</v>
      </c>
      <c r="B34" s="7"/>
      <c r="C34" s="7"/>
      <c r="D34" s="7"/>
      <c r="E34" s="74"/>
      <c r="F34" s="47"/>
      <c r="G34" s="86">
        <v>61.049</v>
      </c>
      <c r="H34" s="159">
        <v>60.99</v>
      </c>
      <c r="I34" s="86">
        <v>61.07</v>
      </c>
      <c r="J34" s="153"/>
      <c r="K34" s="47"/>
      <c r="L34" s="47"/>
    </row>
    <row r="35" spans="1:12" ht="15" customHeight="1">
      <c r="A35" s="28" t="s">
        <v>18</v>
      </c>
      <c r="B35" s="6"/>
      <c r="C35" s="6"/>
      <c r="D35" s="6"/>
      <c r="E35" s="74"/>
      <c r="F35" s="47"/>
      <c r="G35" s="86">
        <v>0.606</v>
      </c>
      <c r="H35" s="159">
        <v>0.53</v>
      </c>
      <c r="I35" s="86">
        <v>0.652</v>
      </c>
      <c r="J35" s="153"/>
      <c r="K35" s="47"/>
      <c r="L35" s="47"/>
    </row>
    <row r="36" spans="1:12" ht="15" customHeight="1">
      <c r="A36" s="28" t="s">
        <v>82</v>
      </c>
      <c r="B36" s="6"/>
      <c r="C36" s="6"/>
      <c r="D36" s="6"/>
      <c r="E36" s="74"/>
      <c r="F36" s="47"/>
      <c r="G36" s="86">
        <v>64.70299999999999</v>
      </c>
      <c r="H36" s="159">
        <v>69.202</v>
      </c>
      <c r="I36" s="86">
        <v>65.83</v>
      </c>
      <c r="J36" s="153"/>
      <c r="K36" s="47"/>
      <c r="L36" s="47"/>
    </row>
    <row r="37" spans="1:12" ht="15" customHeight="1">
      <c r="A37" s="28" t="s">
        <v>19</v>
      </c>
      <c r="B37" s="6"/>
      <c r="C37" s="6"/>
      <c r="D37" s="6"/>
      <c r="E37" s="74"/>
      <c r="F37" s="47"/>
      <c r="G37" s="86"/>
      <c r="H37" s="159"/>
      <c r="I37" s="86"/>
      <c r="J37" s="153"/>
      <c r="K37" s="47"/>
      <c r="L37" s="47"/>
    </row>
    <row r="38" spans="1:12" ht="15" customHeight="1">
      <c r="A38" s="29" t="s">
        <v>20</v>
      </c>
      <c r="B38" s="22"/>
      <c r="C38" s="22"/>
      <c r="D38" s="22"/>
      <c r="E38" s="73"/>
      <c r="F38" s="49"/>
      <c r="G38" s="88">
        <v>2.6060000000000003</v>
      </c>
      <c r="H38" s="160">
        <v>1.8870000000000002</v>
      </c>
      <c r="I38" s="88">
        <v>2.11</v>
      </c>
      <c r="J38" s="152"/>
      <c r="K38" s="49"/>
      <c r="L38" s="49"/>
    </row>
    <row r="39" spans="1:12" ht="15" customHeight="1">
      <c r="A39" s="30" t="s">
        <v>21</v>
      </c>
      <c r="B39" s="10"/>
      <c r="C39" s="10"/>
      <c r="D39" s="10"/>
      <c r="E39" s="102">
        <v>0</v>
      </c>
      <c r="F39" s="103">
        <v>0</v>
      </c>
      <c r="G39" s="84">
        <f>SUM(G34:G38)</f>
        <v>128.964</v>
      </c>
      <c r="H39" s="125">
        <f>SUM(H34:H38)</f>
        <v>132.609</v>
      </c>
      <c r="I39" s="84">
        <f>SUM(I34:I38)</f>
        <v>129.662</v>
      </c>
      <c r="J39" s="110" t="s">
        <v>58</v>
      </c>
      <c r="K39" s="52"/>
      <c r="L39" s="52"/>
    </row>
    <row r="40" spans="1:12" ht="15" customHeight="1">
      <c r="A40" s="28" t="s">
        <v>22</v>
      </c>
      <c r="B40" s="3"/>
      <c r="C40" s="3"/>
      <c r="D40" s="3"/>
      <c r="E40" s="74"/>
      <c r="F40" s="47"/>
      <c r="G40" s="86">
        <v>0.718</v>
      </c>
      <c r="H40" s="159">
        <v>0.689</v>
      </c>
      <c r="I40" s="86">
        <v>0.683</v>
      </c>
      <c r="J40" s="153"/>
      <c r="K40" s="47"/>
      <c r="L40" s="47"/>
    </row>
    <row r="41" spans="1:12" ht="15" customHeight="1">
      <c r="A41" s="28" t="s">
        <v>23</v>
      </c>
      <c r="B41" s="3"/>
      <c r="C41" s="3"/>
      <c r="D41" s="3"/>
      <c r="E41" s="74"/>
      <c r="F41" s="47"/>
      <c r="G41" s="86"/>
      <c r="H41" s="159">
        <v>0.083</v>
      </c>
      <c r="I41" s="86">
        <v>0.083</v>
      </c>
      <c r="J41" s="153"/>
      <c r="K41" s="47"/>
      <c r="L41" s="47"/>
    </row>
    <row r="42" spans="1:12" ht="15" customHeight="1">
      <c r="A42" s="28" t="s">
        <v>24</v>
      </c>
      <c r="B42" s="3"/>
      <c r="C42" s="3"/>
      <c r="D42" s="3"/>
      <c r="E42" s="74"/>
      <c r="F42" s="47"/>
      <c r="G42" s="86">
        <v>4.172</v>
      </c>
      <c r="H42" s="159">
        <v>5.3629999999999995</v>
      </c>
      <c r="I42" s="86">
        <v>6.016</v>
      </c>
      <c r="J42" s="153"/>
      <c r="K42" s="47"/>
      <c r="L42" s="47"/>
    </row>
    <row r="43" spans="1:12" ht="15" customHeight="1">
      <c r="A43" s="28" t="s">
        <v>25</v>
      </c>
      <c r="B43" s="3"/>
      <c r="C43" s="3"/>
      <c r="D43" s="3"/>
      <c r="E43" s="74"/>
      <c r="F43" s="47"/>
      <c r="G43" s="86">
        <v>7.9</v>
      </c>
      <c r="H43" s="159">
        <v>7.06</v>
      </c>
      <c r="I43" s="86">
        <v>10.482</v>
      </c>
      <c r="J43" s="153"/>
      <c r="K43" s="47"/>
      <c r="L43" s="47"/>
    </row>
    <row r="44" spans="1:12" ht="15" customHeight="1">
      <c r="A44" s="29" t="s">
        <v>26</v>
      </c>
      <c r="B44" s="22"/>
      <c r="C44" s="22"/>
      <c r="D44" s="22"/>
      <c r="E44" s="73"/>
      <c r="F44" s="49"/>
      <c r="G44" s="88"/>
      <c r="H44" s="160"/>
      <c r="I44" s="88"/>
      <c r="J44" s="152"/>
      <c r="K44" s="49"/>
      <c r="L44" s="49"/>
    </row>
    <row r="45" spans="1:12" ht="15" customHeight="1">
      <c r="A45" s="31" t="s">
        <v>27</v>
      </c>
      <c r="B45" s="19"/>
      <c r="C45" s="19"/>
      <c r="D45" s="19"/>
      <c r="E45" s="104">
        <v>0</v>
      </c>
      <c r="F45" s="105">
        <v>0</v>
      </c>
      <c r="G45" s="94">
        <f>SUM(G40:G44)</f>
        <v>12.79</v>
      </c>
      <c r="H45" s="126">
        <f>SUM(H40:H44)</f>
        <v>13.195</v>
      </c>
      <c r="I45" s="94">
        <f>SUM(I40:I44)</f>
        <v>17.264</v>
      </c>
      <c r="J45" s="124" t="s">
        <v>58</v>
      </c>
      <c r="K45" s="82"/>
      <c r="L45" s="82"/>
    </row>
    <row r="46" spans="1:12" ht="15" customHeight="1">
      <c r="A46" s="30" t="s">
        <v>59</v>
      </c>
      <c r="B46" s="9"/>
      <c r="C46" s="9"/>
      <c r="D46" s="9"/>
      <c r="E46" s="102">
        <v>0</v>
      </c>
      <c r="F46" s="103">
        <v>0</v>
      </c>
      <c r="G46" s="84">
        <f>G45+G39</f>
        <v>141.754</v>
      </c>
      <c r="H46" s="125">
        <f>H45+H39</f>
        <v>145.804</v>
      </c>
      <c r="I46" s="84">
        <f>I39+I45</f>
        <v>146.92600000000002</v>
      </c>
      <c r="J46" s="110" t="s">
        <v>58</v>
      </c>
      <c r="K46" s="52"/>
      <c r="L46" s="52"/>
    </row>
    <row r="47" spans="1:12" ht="15" customHeight="1">
      <c r="A47" s="28" t="s">
        <v>83</v>
      </c>
      <c r="B47" s="3"/>
      <c r="C47" s="3"/>
      <c r="D47" s="3"/>
      <c r="E47" s="74"/>
      <c r="F47" s="47"/>
      <c r="G47" s="86">
        <v>48.00299999999999</v>
      </c>
      <c r="H47" s="159">
        <v>45.346</v>
      </c>
      <c r="I47" s="86">
        <v>45.256</v>
      </c>
      <c r="J47" s="153"/>
      <c r="K47" s="47"/>
      <c r="L47" s="47"/>
    </row>
    <row r="48" spans="1:12" ht="15" customHeight="1">
      <c r="A48" s="28" t="s">
        <v>89</v>
      </c>
      <c r="B48" s="3"/>
      <c r="C48" s="3"/>
      <c r="D48" s="3"/>
      <c r="E48" s="74"/>
      <c r="F48" s="47"/>
      <c r="G48" s="86">
        <v>1.177</v>
      </c>
      <c r="H48" s="159"/>
      <c r="I48" s="86"/>
      <c r="J48" s="153"/>
      <c r="K48" s="47"/>
      <c r="L48" s="47"/>
    </row>
    <row r="49" spans="1:12" ht="15" customHeight="1">
      <c r="A49" s="28" t="s">
        <v>77</v>
      </c>
      <c r="B49" s="3"/>
      <c r="C49" s="3"/>
      <c r="D49" s="3"/>
      <c r="E49" s="74"/>
      <c r="F49" s="47"/>
      <c r="G49" s="86">
        <v>0.104</v>
      </c>
      <c r="H49" s="159">
        <v>0.034</v>
      </c>
      <c r="I49" s="86">
        <v>0.034</v>
      </c>
      <c r="J49" s="153"/>
      <c r="K49" s="47"/>
      <c r="L49" s="47"/>
    </row>
    <row r="50" spans="1:12" ht="15" customHeight="1">
      <c r="A50" s="28" t="s">
        <v>29</v>
      </c>
      <c r="B50" s="3"/>
      <c r="C50" s="3"/>
      <c r="D50" s="3"/>
      <c r="E50" s="74"/>
      <c r="F50" s="47"/>
      <c r="G50" s="86">
        <v>0.475</v>
      </c>
      <c r="H50" s="159">
        <v>0.375</v>
      </c>
      <c r="I50" s="86">
        <v>0.414</v>
      </c>
      <c r="J50" s="153"/>
      <c r="K50" s="47"/>
      <c r="L50" s="47"/>
    </row>
    <row r="51" spans="1:12" ht="15" customHeight="1">
      <c r="A51" s="28" t="s">
        <v>30</v>
      </c>
      <c r="B51" s="3"/>
      <c r="C51" s="3"/>
      <c r="D51" s="3"/>
      <c r="E51" s="74"/>
      <c r="F51" s="47"/>
      <c r="G51" s="86">
        <v>44.498000000000005</v>
      </c>
      <c r="H51" s="159">
        <v>49.870999999999995</v>
      </c>
      <c r="I51" s="86">
        <v>46.111000000000004</v>
      </c>
      <c r="J51" s="153"/>
      <c r="K51" s="47"/>
      <c r="L51" s="47"/>
    </row>
    <row r="52" spans="1:12" ht="15" customHeight="1">
      <c r="A52" s="28" t="s">
        <v>31</v>
      </c>
      <c r="B52" s="3"/>
      <c r="C52" s="3"/>
      <c r="D52" s="3"/>
      <c r="E52" s="74"/>
      <c r="F52" s="47"/>
      <c r="G52" s="86">
        <v>47.497</v>
      </c>
      <c r="H52" s="159">
        <v>50.366</v>
      </c>
      <c r="I52" s="86">
        <v>55.111000000000004</v>
      </c>
      <c r="J52" s="153"/>
      <c r="K52" s="47"/>
      <c r="L52" s="47"/>
    </row>
    <row r="53" spans="1:12" ht="15" customHeight="1">
      <c r="A53" s="28" t="s">
        <v>32</v>
      </c>
      <c r="B53" s="3"/>
      <c r="C53" s="3"/>
      <c r="D53" s="3"/>
      <c r="E53" s="74"/>
      <c r="F53" s="47"/>
      <c r="G53" s="86"/>
      <c r="H53" s="159"/>
      <c r="I53" s="86"/>
      <c r="J53" s="153"/>
      <c r="K53" s="47"/>
      <c r="L53" s="47"/>
    </row>
    <row r="54" spans="1:12" ht="15" customHeight="1">
      <c r="A54" s="29" t="s">
        <v>84</v>
      </c>
      <c r="B54" s="22"/>
      <c r="C54" s="22"/>
      <c r="D54" s="22"/>
      <c r="E54" s="73"/>
      <c r="F54" s="49"/>
      <c r="G54" s="88"/>
      <c r="H54" s="160"/>
      <c r="I54" s="88"/>
      <c r="J54" s="152"/>
      <c r="K54" s="49"/>
      <c r="L54" s="49"/>
    </row>
    <row r="55" spans="1:12" ht="15" customHeight="1">
      <c r="A55" s="30" t="s">
        <v>76</v>
      </c>
      <c r="B55" s="9"/>
      <c r="C55" s="9"/>
      <c r="D55" s="9"/>
      <c r="E55" s="102">
        <v>0</v>
      </c>
      <c r="F55" s="103">
        <v>0</v>
      </c>
      <c r="G55" s="84">
        <f>SUM(G47:G54)</f>
        <v>141.75400000000002</v>
      </c>
      <c r="H55" s="125">
        <f>SUM(H47:H54)</f>
        <v>145.992</v>
      </c>
      <c r="I55" s="84">
        <f>SUM(I47:I54)</f>
        <v>146.926</v>
      </c>
      <c r="J55" s="110" t="s">
        <v>58</v>
      </c>
      <c r="K55" s="52"/>
      <c r="L55" s="52"/>
    </row>
    <row r="56" spans="1:12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</row>
    <row r="57" spans="1:12" ht="12.75" customHeight="1">
      <c r="A57" s="66"/>
      <c r="B57" s="55"/>
      <c r="C57" s="57"/>
      <c r="D57" s="57"/>
      <c r="E57" s="58">
        <f>E$3</f>
        <v>2012</v>
      </c>
      <c r="F57" s="58">
        <f aca="true" t="shared" si="8" ref="F57:L57">F$3</f>
        <v>2011</v>
      </c>
      <c r="G57" s="58">
        <f t="shared" si="8"/>
        <v>2012</v>
      </c>
      <c r="H57" s="58">
        <f t="shared" si="8"/>
        <v>2011</v>
      </c>
      <c r="I57" s="58">
        <f t="shared" si="8"/>
        <v>2011</v>
      </c>
      <c r="J57" s="58">
        <f t="shared" si="8"/>
        <v>2010</v>
      </c>
      <c r="K57" s="58">
        <f t="shared" si="8"/>
        <v>2009</v>
      </c>
      <c r="L57" s="58">
        <f t="shared" si="8"/>
        <v>2008</v>
      </c>
    </row>
    <row r="58" spans="1:12" ht="12.75" customHeight="1">
      <c r="A58" s="59"/>
      <c r="B58" s="59"/>
      <c r="C58" s="57"/>
      <c r="D58" s="57"/>
      <c r="E58" s="78" t="str">
        <f>E$4</f>
        <v>Q2</v>
      </c>
      <c r="F58" s="78" t="str">
        <f>F$4</f>
        <v>Q2</v>
      </c>
      <c r="G58" s="78" t="str">
        <f>G$4</f>
        <v>Q1-2</v>
      </c>
      <c r="H58" s="78" t="str">
        <f>H$4</f>
        <v>Q1-2</v>
      </c>
      <c r="I58" s="78">
        <f>IF(I$4="","",I$4)</f>
      </c>
      <c r="J58" s="78"/>
      <c r="K58" s="78"/>
      <c r="L58" s="78"/>
    </row>
    <row r="59" spans="1:12" s="17" customFormat="1" ht="15" customHeight="1">
      <c r="A59" s="66" t="s">
        <v>80</v>
      </c>
      <c r="B59" s="65"/>
      <c r="C59" s="60"/>
      <c r="D59" s="60"/>
      <c r="E59" s="79"/>
      <c r="F59" s="79"/>
      <c r="G59" s="79"/>
      <c r="H59" s="79"/>
      <c r="I59" s="79"/>
      <c r="J59" s="79"/>
      <c r="K59" s="79">
        <f>IF(K$5=0,"",K$5)</f>
      </c>
      <c r="L59" s="79"/>
    </row>
    <row r="60" spans="5:12" ht="1.5" customHeight="1">
      <c r="E60" s="38"/>
      <c r="F60" s="38"/>
      <c r="G60" s="80"/>
      <c r="H60" s="80"/>
      <c r="I60" s="38"/>
      <c r="J60" s="38"/>
      <c r="K60" s="38"/>
      <c r="L60" s="38"/>
    </row>
    <row r="61" spans="1:12" ht="24.75" customHeight="1">
      <c r="A61" s="198" t="s">
        <v>33</v>
      </c>
      <c r="B61" s="198"/>
      <c r="C61" s="8"/>
      <c r="D61" s="8"/>
      <c r="E61" s="90">
        <v>1.5060000000000002</v>
      </c>
      <c r="F61" s="50"/>
      <c r="G61" s="90">
        <v>6.04</v>
      </c>
      <c r="H61" s="151"/>
      <c r="I61" s="72"/>
      <c r="J61" s="151"/>
      <c r="K61" s="50"/>
      <c r="L61" s="50"/>
    </row>
    <row r="62" spans="1:12" ht="15" customHeight="1">
      <c r="A62" s="200" t="s">
        <v>34</v>
      </c>
      <c r="B62" s="200"/>
      <c r="C62" s="23"/>
      <c r="D62" s="23"/>
      <c r="E62" s="88">
        <v>-4.0440000000000005</v>
      </c>
      <c r="F62" s="49"/>
      <c r="G62" s="88">
        <v>-5.118</v>
      </c>
      <c r="H62" s="152"/>
      <c r="I62" s="73"/>
      <c r="J62" s="152"/>
      <c r="K62" s="49"/>
      <c r="L62" s="49"/>
    </row>
    <row r="63" spans="1:12" ht="16.5" customHeight="1">
      <c r="A63" s="201" t="s">
        <v>35</v>
      </c>
      <c r="B63" s="201"/>
      <c r="C63" s="25"/>
      <c r="D63" s="25"/>
      <c r="E63" s="84">
        <f>SUM(E61:E62)</f>
        <v>-2.5380000000000003</v>
      </c>
      <c r="F63" s="52" t="s">
        <v>58</v>
      </c>
      <c r="G63" s="175">
        <f>SUM(G61:G62)</f>
        <v>0.9219999999999997</v>
      </c>
      <c r="H63" s="142" t="s">
        <v>58</v>
      </c>
      <c r="I63" s="75" t="s">
        <v>58</v>
      </c>
      <c r="J63" s="110" t="s">
        <v>58</v>
      </c>
      <c r="K63" s="52"/>
      <c r="L63" s="52"/>
    </row>
    <row r="64" spans="1:12" ht="15" customHeight="1">
      <c r="A64" s="198" t="s">
        <v>85</v>
      </c>
      <c r="B64" s="198"/>
      <c r="C64" s="3"/>
      <c r="D64" s="3"/>
      <c r="E64" s="86">
        <v>-0.6719999999999999</v>
      </c>
      <c r="F64" s="47"/>
      <c r="G64" s="86">
        <v>-1.586</v>
      </c>
      <c r="H64" s="153"/>
      <c r="I64" s="74"/>
      <c r="J64" s="153"/>
      <c r="K64" s="47"/>
      <c r="L64" s="47"/>
    </row>
    <row r="65" spans="1:12" ht="15" customHeight="1">
      <c r="A65" s="200" t="s">
        <v>86</v>
      </c>
      <c r="B65" s="200"/>
      <c r="C65" s="22"/>
      <c r="D65" s="22"/>
      <c r="E65" s="88">
        <v>0.012</v>
      </c>
      <c r="F65" s="49"/>
      <c r="G65" s="88">
        <v>0.023</v>
      </c>
      <c r="H65" s="152"/>
      <c r="I65" s="73"/>
      <c r="J65" s="152"/>
      <c r="K65" s="49"/>
      <c r="L65" s="49"/>
    </row>
    <row r="66" spans="1:12" s="42" customFormat="1" ht="16.5" customHeight="1">
      <c r="A66" s="140" t="s">
        <v>87</v>
      </c>
      <c r="B66" s="140"/>
      <c r="C66" s="26"/>
      <c r="D66" s="26"/>
      <c r="E66" s="84">
        <f>SUM(E63:E65)</f>
        <v>-3.198</v>
      </c>
      <c r="F66" s="52" t="s">
        <v>58</v>
      </c>
      <c r="G66" s="175">
        <f>SUM(G63:G65)</f>
        <v>-0.6410000000000003</v>
      </c>
      <c r="H66" s="142" t="s">
        <v>58</v>
      </c>
      <c r="I66" s="75" t="s">
        <v>58</v>
      </c>
      <c r="J66" s="110" t="s">
        <v>58</v>
      </c>
      <c r="K66" s="52"/>
      <c r="L66" s="52"/>
    </row>
    <row r="67" spans="1:12" ht="15" customHeight="1">
      <c r="A67" s="200" t="s">
        <v>36</v>
      </c>
      <c r="B67" s="200"/>
      <c r="C67" s="27"/>
      <c r="D67" s="27"/>
      <c r="E67" s="88"/>
      <c r="F67" s="128"/>
      <c r="G67" s="88"/>
      <c r="H67" s="152"/>
      <c r="I67" s="73"/>
      <c r="J67" s="152"/>
      <c r="K67" s="49"/>
      <c r="L67" s="49"/>
    </row>
    <row r="68" spans="1:12" ht="16.5" customHeight="1">
      <c r="A68" s="201" t="s">
        <v>37</v>
      </c>
      <c r="B68" s="201"/>
      <c r="C68" s="9"/>
      <c r="D68" s="9"/>
      <c r="E68" s="84">
        <f>SUM(E66:E67)</f>
        <v>-3.198</v>
      </c>
      <c r="F68" s="52" t="s">
        <v>58</v>
      </c>
      <c r="G68" s="175">
        <f>SUM(G66:G67)</f>
        <v>-0.6410000000000003</v>
      </c>
      <c r="H68" s="142" t="s">
        <v>58</v>
      </c>
      <c r="I68" s="75" t="s">
        <v>58</v>
      </c>
      <c r="J68" s="110" t="s">
        <v>58</v>
      </c>
      <c r="K68" s="52"/>
      <c r="L68" s="52"/>
    </row>
    <row r="69" spans="1:12" ht="15" customHeight="1">
      <c r="A69" s="198" t="s">
        <v>38</v>
      </c>
      <c r="B69" s="198"/>
      <c r="C69" s="3"/>
      <c r="D69" s="3"/>
      <c r="E69" s="86">
        <v>-1.885</v>
      </c>
      <c r="F69" s="47"/>
      <c r="G69" s="86">
        <v>-1.921</v>
      </c>
      <c r="H69" s="153"/>
      <c r="I69" s="74"/>
      <c r="J69" s="153"/>
      <c r="K69" s="47"/>
      <c r="L69" s="47"/>
    </row>
    <row r="70" spans="1:12" ht="15" customHeight="1">
      <c r="A70" s="198" t="s">
        <v>39</v>
      </c>
      <c r="B70" s="198"/>
      <c r="C70" s="3"/>
      <c r="D70" s="3"/>
      <c r="E70" s="86"/>
      <c r="F70" s="47"/>
      <c r="G70" s="86"/>
      <c r="H70" s="153"/>
      <c r="I70" s="74"/>
      <c r="J70" s="153"/>
      <c r="K70" s="47"/>
      <c r="L70" s="47"/>
    </row>
    <row r="71" spans="1:12" ht="15" customHeight="1">
      <c r="A71" s="198" t="s">
        <v>40</v>
      </c>
      <c r="B71" s="198"/>
      <c r="C71" s="3"/>
      <c r="D71" s="3"/>
      <c r="E71" s="86"/>
      <c r="F71" s="47"/>
      <c r="G71" s="86"/>
      <c r="H71" s="153"/>
      <c r="I71" s="74"/>
      <c r="J71" s="153"/>
      <c r="K71" s="47"/>
      <c r="L71" s="47"/>
    </row>
    <row r="72" spans="1:12" ht="15" customHeight="1">
      <c r="A72" s="200" t="s">
        <v>41</v>
      </c>
      <c r="B72" s="200"/>
      <c r="C72" s="22"/>
      <c r="D72" s="22"/>
      <c r="E72" s="88"/>
      <c r="F72" s="49"/>
      <c r="G72" s="88">
        <v>-0.02</v>
      </c>
      <c r="H72" s="152"/>
      <c r="I72" s="73"/>
      <c r="J72" s="152"/>
      <c r="K72" s="49"/>
      <c r="L72" s="49"/>
    </row>
    <row r="73" spans="1:12" ht="16.5" customHeight="1">
      <c r="A73" s="33" t="s">
        <v>42</v>
      </c>
      <c r="B73" s="33"/>
      <c r="C73" s="20"/>
      <c r="D73" s="20"/>
      <c r="E73" s="96">
        <f>SUM(E69:E72)</f>
        <v>-1.885</v>
      </c>
      <c r="F73" s="51" t="s">
        <v>58</v>
      </c>
      <c r="G73" s="94">
        <f>SUM(G69:G72)</f>
        <v>-1.941</v>
      </c>
      <c r="H73" s="152" t="s">
        <v>58</v>
      </c>
      <c r="I73" s="76" t="s">
        <v>58</v>
      </c>
      <c r="J73" s="155" t="s">
        <v>58</v>
      </c>
      <c r="K73" s="51"/>
      <c r="L73" s="51"/>
    </row>
    <row r="74" spans="1:12" ht="16.5" customHeight="1">
      <c r="A74" s="201" t="s">
        <v>43</v>
      </c>
      <c r="B74" s="201"/>
      <c r="C74" s="9"/>
      <c r="D74" s="9"/>
      <c r="E74" s="84">
        <f>E68+E73</f>
        <v>-5.083</v>
      </c>
      <c r="F74" s="52" t="s">
        <v>58</v>
      </c>
      <c r="G74" s="175">
        <f>SUM(G73+G68)</f>
        <v>-2.5820000000000003</v>
      </c>
      <c r="H74" s="142" t="s">
        <v>58</v>
      </c>
      <c r="I74" s="75" t="s">
        <v>58</v>
      </c>
      <c r="J74" s="110" t="s">
        <v>58</v>
      </c>
      <c r="K74" s="52"/>
      <c r="L74" s="52"/>
    </row>
    <row r="75" spans="1:12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</row>
    <row r="76" spans="1:12" ht="12.75" customHeight="1">
      <c r="A76" s="66"/>
      <c r="B76" s="55"/>
      <c r="C76" s="57"/>
      <c r="D76" s="57"/>
      <c r="E76" s="58">
        <f>E$3</f>
        <v>2012</v>
      </c>
      <c r="F76" s="58">
        <f aca="true" t="shared" si="9" ref="F76:L76">F$3</f>
        <v>2011</v>
      </c>
      <c r="G76" s="58">
        <f>G$3</f>
        <v>2012</v>
      </c>
      <c r="H76" s="58">
        <f>H$3</f>
        <v>2011</v>
      </c>
      <c r="I76" s="58">
        <f t="shared" si="9"/>
        <v>2011</v>
      </c>
      <c r="J76" s="58">
        <f t="shared" si="9"/>
        <v>2010</v>
      </c>
      <c r="K76" s="58">
        <f t="shared" si="9"/>
        <v>2009</v>
      </c>
      <c r="L76" s="58">
        <f t="shared" si="9"/>
        <v>2008</v>
      </c>
    </row>
    <row r="77" spans="1:12" ht="12.75" customHeight="1">
      <c r="A77" s="59"/>
      <c r="B77" s="59"/>
      <c r="C77" s="57"/>
      <c r="D77" s="57"/>
      <c r="E77" s="58" t="str">
        <f>E$4</f>
        <v>Q2</v>
      </c>
      <c r="F77" s="58" t="str">
        <f>F$4</f>
        <v>Q2</v>
      </c>
      <c r="G77" s="58" t="str">
        <f>G$4</f>
        <v>Q1-2</v>
      </c>
      <c r="H77" s="58" t="str">
        <f>H$4</f>
        <v>Q1-2</v>
      </c>
      <c r="I77" s="58">
        <f>IF(I$4="","",I$4)</f>
      </c>
      <c r="J77" s="58"/>
      <c r="K77" s="58"/>
      <c r="L77" s="58"/>
    </row>
    <row r="78" spans="1:12" s="17" customFormat="1" ht="15" customHeight="1">
      <c r="A78" s="66" t="s">
        <v>56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/>
    </row>
    <row r="79" ht="1.5" customHeight="1"/>
    <row r="80" spans="1:12" ht="15" customHeight="1">
      <c r="A80" s="198" t="s">
        <v>44</v>
      </c>
      <c r="B80" s="198"/>
      <c r="C80" s="6"/>
      <c r="D80" s="6"/>
      <c r="E80" s="67">
        <f>IF(E7=0,"-",IF(E14=0,"-",(E14/E7))*100)</f>
        <v>11.559774709302333</v>
      </c>
      <c r="F80" s="53">
        <f>IF(F14=0,"-",IF(F7=0,"-",F14/F7))*100</f>
        <v>10.089484399412898</v>
      </c>
      <c r="G80" s="67">
        <f>IF(G7=0,"",IF(G14=0,"",(G14/G7))*100)</f>
        <v>13.901524724117595</v>
      </c>
      <c r="H80" s="109">
        <f>IF(H7=0,"",IF(H14=0,"",(H14/H7))*100)</f>
        <v>11.159666209525584</v>
      </c>
      <c r="I80" s="106">
        <f>IF(I14=0,"-",IF(I7=0,"-",I14/I7))*100</f>
        <v>9.691634933728059</v>
      </c>
      <c r="J80" s="162">
        <f>IF(J14=0,"-",IF(J7=0,"-",J14/J7))*100</f>
        <v>10.240005416201218</v>
      </c>
      <c r="K80" s="53"/>
      <c r="L80" s="53"/>
    </row>
    <row r="81" spans="1:13" ht="15" customHeight="1">
      <c r="A81" s="198" t="s">
        <v>45</v>
      </c>
      <c r="B81" s="198"/>
      <c r="C81" s="6"/>
      <c r="D81" s="6"/>
      <c r="E81" s="67">
        <f aca="true" t="shared" si="10" ref="E81:J81">IF(E20=0,"-",IF(E7=0,"-",E20/E7)*100)</f>
        <v>5.5414244186046595</v>
      </c>
      <c r="F81" s="53">
        <f t="shared" si="10"/>
        <v>3.229013777756725</v>
      </c>
      <c r="G81" s="67">
        <f>IF(G20=0,"-",IF(G7=0,"-",G20/G7)*100)</f>
        <v>8.103782326678457</v>
      </c>
      <c r="H81" s="109">
        <f t="shared" si="10"/>
        <v>4.693056879198535</v>
      </c>
      <c r="I81" s="67">
        <f t="shared" si="10"/>
        <v>2.6746064927287243</v>
      </c>
      <c r="J81" s="109">
        <f t="shared" si="10"/>
        <v>3.8353474831590053</v>
      </c>
      <c r="K81" s="53"/>
      <c r="L81" s="53"/>
      <c r="M81" s="13"/>
    </row>
    <row r="82" spans="1:13" ht="15" customHeight="1">
      <c r="A82" s="198" t="s">
        <v>46</v>
      </c>
      <c r="B82" s="198"/>
      <c r="C82" s="7"/>
      <c r="D82" s="7"/>
      <c r="E82" s="67" t="s">
        <v>58</v>
      </c>
      <c r="F82" s="54" t="s">
        <v>58</v>
      </c>
      <c r="G82" s="67" t="s">
        <v>58</v>
      </c>
      <c r="H82" s="109" t="s">
        <v>58</v>
      </c>
      <c r="I82" s="67" t="s">
        <v>58</v>
      </c>
      <c r="J82" s="109" t="s">
        <v>58</v>
      </c>
      <c r="K82" s="53"/>
      <c r="L82" s="53"/>
      <c r="M82" s="13"/>
    </row>
    <row r="83" spans="1:13" ht="15" customHeight="1">
      <c r="A83" s="198" t="s">
        <v>47</v>
      </c>
      <c r="B83" s="198"/>
      <c r="C83" s="7"/>
      <c r="D83" s="7"/>
      <c r="E83" s="67" t="s">
        <v>58</v>
      </c>
      <c r="F83" s="54" t="s">
        <v>58</v>
      </c>
      <c r="G83" s="67" t="s">
        <v>58</v>
      </c>
      <c r="H83" s="109" t="s">
        <v>58</v>
      </c>
      <c r="I83" s="67" t="s">
        <v>58</v>
      </c>
      <c r="J83" s="109" t="s">
        <v>58</v>
      </c>
      <c r="K83" s="54"/>
      <c r="L83" s="54"/>
      <c r="M83" s="13"/>
    </row>
    <row r="84" spans="1:13" ht="15" customHeight="1">
      <c r="A84" s="198" t="s">
        <v>48</v>
      </c>
      <c r="B84" s="198"/>
      <c r="C84" s="6"/>
      <c r="D84" s="6"/>
      <c r="E84" s="71" t="s">
        <v>58</v>
      </c>
      <c r="F84" s="100" t="s">
        <v>58</v>
      </c>
      <c r="G84" s="71">
        <f>IF(G47=0,"-",((G47+G48)/G55*100))</f>
        <v>34.69390634479449</v>
      </c>
      <c r="H84" s="111">
        <f>IF(H47=0,"-",((H47+H48)/H55*100))</f>
        <v>31.060606060606062</v>
      </c>
      <c r="I84" s="71">
        <f>IF(I47=0,"-",((I47+I48)/I55*100))</f>
        <v>30.801900276329587</v>
      </c>
      <c r="J84" s="111" t="s">
        <v>58</v>
      </c>
      <c r="K84" s="100"/>
      <c r="L84" s="100"/>
      <c r="M84" s="13"/>
    </row>
    <row r="85" spans="1:13" ht="15" customHeight="1">
      <c r="A85" s="198" t="s">
        <v>49</v>
      </c>
      <c r="B85" s="198"/>
      <c r="C85" s="6"/>
      <c r="D85" s="6"/>
      <c r="E85" s="68" t="s">
        <v>58</v>
      </c>
      <c r="F85" s="1" t="s">
        <v>58</v>
      </c>
      <c r="G85" s="68">
        <f>IF((G51+G49-G43-G41-G37)=0,"-",(G51+G49-G43-G41-G37))</f>
        <v>36.702000000000005</v>
      </c>
      <c r="H85" s="112">
        <f>IF((H51+H49-H43-H41-H37)=0,"-",(H51+H49-H43-H41-H37))</f>
        <v>42.76199999999999</v>
      </c>
      <c r="I85" s="68">
        <f>IF((I51+I49-I43-I41-I37)=0,"-",(I51+I49-I43-I41-I37))</f>
        <v>35.580000000000005</v>
      </c>
      <c r="J85" s="112" t="s">
        <v>58</v>
      </c>
      <c r="K85" s="1"/>
      <c r="L85" s="1"/>
      <c r="M85" s="13"/>
    </row>
    <row r="86" spans="1:12" ht="15" customHeight="1">
      <c r="A86" s="198" t="s">
        <v>50</v>
      </c>
      <c r="B86" s="198"/>
      <c r="C86" s="3"/>
      <c r="D86" s="3"/>
      <c r="E86" s="69" t="s">
        <v>58</v>
      </c>
      <c r="F86" s="2" t="s">
        <v>58</v>
      </c>
      <c r="G86" s="69">
        <f>IF((G47=0),"-",((G51+G49)/(G47+G48)))</f>
        <v>0.9069133794225297</v>
      </c>
      <c r="H86" s="113">
        <f>IF((H47=0),"-",((H51+H49)/(H47+H48)))</f>
        <v>1.1005380849468531</v>
      </c>
      <c r="I86" s="69">
        <f>IF((I47=0),"-",((I51+I49)/(I47+I48)))</f>
        <v>1.0196438041364682</v>
      </c>
      <c r="J86" s="113" t="s">
        <v>58</v>
      </c>
      <c r="K86" s="2"/>
      <c r="L86" s="2"/>
    </row>
    <row r="87" spans="1:12" ht="15" customHeight="1">
      <c r="A87" s="200" t="s">
        <v>51</v>
      </c>
      <c r="B87" s="200"/>
      <c r="C87" s="22"/>
      <c r="D87" s="22"/>
      <c r="E87" s="70" t="s">
        <v>58</v>
      </c>
      <c r="F87" s="18" t="s">
        <v>58</v>
      </c>
      <c r="G87" s="70" t="s">
        <v>58</v>
      </c>
      <c r="H87" s="163" t="s">
        <v>58</v>
      </c>
      <c r="I87" s="70">
        <v>794</v>
      </c>
      <c r="J87" s="163">
        <v>620</v>
      </c>
      <c r="K87" s="18"/>
      <c r="L87" s="18"/>
    </row>
    <row r="88" spans="1:12" ht="15" customHeight="1">
      <c r="A88" s="132" t="s">
        <v>111</v>
      </c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</row>
    <row r="89" spans="1:12" ht="15" customHeight="1">
      <c r="A89" s="132"/>
      <c r="B89" s="5"/>
      <c r="C89" s="5"/>
      <c r="D89" s="5"/>
      <c r="E89" s="5"/>
      <c r="F89" s="5"/>
      <c r="G89" s="132"/>
      <c r="H89" s="132"/>
      <c r="I89" s="5"/>
      <c r="J89" s="5"/>
      <c r="K89" s="5"/>
      <c r="L89" s="5"/>
    </row>
    <row r="90" spans="1:12" ht="15">
      <c r="A90" s="132"/>
      <c r="B90" s="132"/>
      <c r="C90" s="132"/>
      <c r="D90" s="132"/>
      <c r="E90" s="133"/>
      <c r="F90" s="133"/>
      <c r="G90" s="132"/>
      <c r="H90" s="132"/>
      <c r="I90" s="133"/>
      <c r="J90" s="133"/>
      <c r="K90" s="133"/>
      <c r="L90" s="133"/>
    </row>
    <row r="91" spans="1:12" ht="15">
      <c r="A91" s="132"/>
      <c r="B91" s="132"/>
      <c r="C91" s="132"/>
      <c r="D91" s="132"/>
      <c r="E91" s="133"/>
      <c r="F91" s="133"/>
      <c r="G91" s="45"/>
      <c r="H91" s="45"/>
      <c r="I91" s="133"/>
      <c r="J91" s="133"/>
      <c r="K91" s="133"/>
      <c r="L91" s="133"/>
    </row>
    <row r="92" spans="1:12" ht="15">
      <c r="A92" s="132"/>
      <c r="B92" s="21"/>
      <c r="C92" s="21"/>
      <c r="D92" s="21"/>
      <c r="E92" s="21"/>
      <c r="F92" s="21"/>
      <c r="G92" s="45"/>
      <c r="H92" s="45"/>
      <c r="I92" s="21"/>
      <c r="J92" s="21"/>
      <c r="K92" s="21"/>
      <c r="L92" s="21"/>
    </row>
    <row r="93" spans="1:12" ht="15">
      <c r="A93" s="132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</row>
    <row r="94" spans="1:12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</row>
    <row r="95" spans="1:12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</row>
    <row r="96" spans="1:12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</row>
    <row r="97" spans="1:12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</row>
    <row r="98" spans="1:12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</row>
    <row r="99" spans="1:12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</row>
    <row r="100" spans="1:12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</row>
    <row r="101" spans="1:12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</row>
    <row r="102" spans="1:12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</row>
  </sheetData>
  <sheetProtection/>
  <mergeCells count="21">
    <mergeCell ref="A84:B84"/>
    <mergeCell ref="A85:B85"/>
    <mergeCell ref="A86:B86"/>
    <mergeCell ref="A87:B87"/>
    <mergeCell ref="A82:B82"/>
    <mergeCell ref="A67:B67"/>
    <mergeCell ref="A68:B68"/>
    <mergeCell ref="A69:B69"/>
    <mergeCell ref="A70:B70"/>
    <mergeCell ref="A71:B71"/>
    <mergeCell ref="A83:B83"/>
    <mergeCell ref="A72:B72"/>
    <mergeCell ref="A74:B74"/>
    <mergeCell ref="A80:B80"/>
    <mergeCell ref="A81:B81"/>
    <mergeCell ref="A1:L1"/>
    <mergeCell ref="A61:B61"/>
    <mergeCell ref="A62:B62"/>
    <mergeCell ref="A63:B63"/>
    <mergeCell ref="A64:B64"/>
    <mergeCell ref="A65:B6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2" width="9.7109375" style="0" customWidth="1"/>
  </cols>
  <sheetData>
    <row r="1" spans="1:12" ht="18" customHeight="1">
      <c r="A1" s="199" t="s">
        <v>70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ht="15" customHeight="1">
      <c r="A2" s="30" t="s">
        <v>66</v>
      </c>
      <c r="B2" s="12"/>
      <c r="C2" s="12"/>
      <c r="D2" s="12"/>
      <c r="E2" s="13"/>
      <c r="F2" s="13"/>
      <c r="G2" s="44"/>
      <c r="H2" s="44"/>
      <c r="I2" s="13"/>
      <c r="J2" s="13"/>
      <c r="K2" s="14"/>
      <c r="L2" s="14"/>
    </row>
    <row r="3" spans="1:12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2008</v>
      </c>
    </row>
    <row r="4" spans="1:12" ht="12.75" customHeight="1">
      <c r="A4" s="59"/>
      <c r="B4" s="59"/>
      <c r="C4" s="60"/>
      <c r="D4" s="57"/>
      <c r="E4" s="58" t="s">
        <v>119</v>
      </c>
      <c r="F4" s="58" t="s">
        <v>119</v>
      </c>
      <c r="G4" s="58" t="s">
        <v>120</v>
      </c>
      <c r="H4" s="58" t="s">
        <v>120</v>
      </c>
      <c r="I4" s="58"/>
      <c r="J4" s="58"/>
      <c r="K4" s="58"/>
      <c r="L4" s="58"/>
    </row>
    <row r="5" spans="1:12" s="16" customFormat="1" ht="12.75" customHeight="1">
      <c r="A5" s="56" t="s">
        <v>1</v>
      </c>
      <c r="B5" s="63"/>
      <c r="C5" s="60"/>
      <c r="D5" s="60" t="s">
        <v>57</v>
      </c>
      <c r="E5" s="62"/>
      <c r="F5" s="62"/>
      <c r="G5" s="62"/>
      <c r="H5" s="62"/>
      <c r="I5" s="62"/>
      <c r="J5" s="62"/>
      <c r="K5" s="62"/>
      <c r="L5" s="62" t="s">
        <v>55</v>
      </c>
    </row>
    <row r="6" ht="1.5" customHeight="1"/>
    <row r="7" spans="1:14" ht="15" customHeight="1">
      <c r="A7" s="28" t="s">
        <v>2</v>
      </c>
      <c r="B7" s="6"/>
      <c r="C7" s="6"/>
      <c r="D7" s="6"/>
      <c r="E7" s="84">
        <v>37.981</v>
      </c>
      <c r="F7" s="85">
        <v>29.069999999999997</v>
      </c>
      <c r="G7" s="84">
        <v>74.075</v>
      </c>
      <c r="H7" s="125">
        <v>56.074</v>
      </c>
      <c r="I7" s="84">
        <v>118.84400000000001</v>
      </c>
      <c r="J7" s="125">
        <v>130.345</v>
      </c>
      <c r="K7" s="85">
        <v>140.734</v>
      </c>
      <c r="L7" s="85">
        <v>159.03300000000002</v>
      </c>
      <c r="M7" s="37"/>
      <c r="N7" s="37"/>
    </row>
    <row r="8" spans="1:14" ht="15" customHeight="1">
      <c r="A8" s="28" t="s">
        <v>3</v>
      </c>
      <c r="B8" s="3"/>
      <c r="C8" s="3"/>
      <c r="D8" s="3"/>
      <c r="E8" s="86">
        <v>-33.006</v>
      </c>
      <c r="F8" s="87">
        <v>-27.131</v>
      </c>
      <c r="G8" s="86">
        <v>-65.676</v>
      </c>
      <c r="H8" s="159">
        <v>-53.469</v>
      </c>
      <c r="I8" s="86">
        <v>-112.819</v>
      </c>
      <c r="J8" s="159">
        <v>-124.61500000000001</v>
      </c>
      <c r="K8" s="87">
        <v>-127.443</v>
      </c>
      <c r="L8" s="87">
        <v>-139.024</v>
      </c>
      <c r="M8" s="37"/>
      <c r="N8" s="37"/>
    </row>
    <row r="9" spans="1:14" ht="15" customHeight="1">
      <c r="A9" s="28" t="s">
        <v>4</v>
      </c>
      <c r="B9" s="3"/>
      <c r="C9" s="3"/>
      <c r="D9" s="3"/>
      <c r="E9" s="86">
        <v>0.10999999999999999</v>
      </c>
      <c r="F9" s="87"/>
      <c r="G9" s="86">
        <v>0.144</v>
      </c>
      <c r="H9" s="159"/>
      <c r="I9" s="86">
        <v>0.084</v>
      </c>
      <c r="J9" s="159"/>
      <c r="K9" s="87"/>
      <c r="L9" s="87"/>
      <c r="M9" s="37"/>
      <c r="N9" s="37"/>
    </row>
    <row r="10" spans="1:14" ht="15" customHeight="1">
      <c r="A10" s="28" t="s">
        <v>5</v>
      </c>
      <c r="B10" s="3"/>
      <c r="C10" s="3"/>
      <c r="D10" s="3"/>
      <c r="E10" s="86"/>
      <c r="F10" s="87"/>
      <c r="G10" s="86"/>
      <c r="H10" s="159"/>
      <c r="I10" s="86"/>
      <c r="J10" s="159"/>
      <c r="K10" s="87"/>
      <c r="L10" s="87"/>
      <c r="M10" s="37"/>
      <c r="N10" s="37"/>
    </row>
    <row r="11" spans="1:14" ht="15" customHeight="1">
      <c r="A11" s="29" t="s">
        <v>6</v>
      </c>
      <c r="B11" s="22"/>
      <c r="C11" s="22"/>
      <c r="D11" s="22"/>
      <c r="E11" s="88"/>
      <c r="F11" s="89"/>
      <c r="G11" s="88"/>
      <c r="H11" s="160"/>
      <c r="I11" s="88"/>
      <c r="J11" s="160"/>
      <c r="K11" s="89"/>
      <c r="L11" s="89"/>
      <c r="M11" s="37"/>
      <c r="N11" s="37"/>
    </row>
    <row r="12" spans="1:14" ht="15" customHeight="1">
      <c r="A12" s="10" t="s">
        <v>7</v>
      </c>
      <c r="B12" s="10"/>
      <c r="C12" s="10"/>
      <c r="D12" s="10"/>
      <c r="E12" s="84">
        <f>SUM(E7:E11)</f>
        <v>5.085000000000002</v>
      </c>
      <c r="F12" s="85">
        <f aca="true" t="shared" si="0" ref="F12:L12">SUM(F7:F11)</f>
        <v>1.9389999999999965</v>
      </c>
      <c r="G12" s="84">
        <f>SUM(G7:G11)</f>
        <v>8.543000000000001</v>
      </c>
      <c r="H12" s="125">
        <f>SUM(H7:H11)</f>
        <v>2.604999999999997</v>
      </c>
      <c r="I12" s="84">
        <f>SUM(I7:I11)</f>
        <v>6.109000000000005</v>
      </c>
      <c r="J12" s="125">
        <f>SUM(J7:J11)</f>
        <v>5.72999999999999</v>
      </c>
      <c r="K12" s="85">
        <f t="shared" si="0"/>
        <v>13.291000000000011</v>
      </c>
      <c r="L12" s="85">
        <f t="shared" si="0"/>
        <v>20.009000000000015</v>
      </c>
      <c r="M12" s="37"/>
      <c r="N12" s="37"/>
    </row>
    <row r="13" spans="1:14" ht="15" customHeight="1">
      <c r="A13" s="29" t="s">
        <v>73</v>
      </c>
      <c r="B13" s="22"/>
      <c r="C13" s="22"/>
      <c r="D13" s="22"/>
      <c r="E13" s="88">
        <v>-0.6040000000000001</v>
      </c>
      <c r="F13" s="89">
        <v>-0.7570000000000001</v>
      </c>
      <c r="G13" s="88">
        <v>-1.217</v>
      </c>
      <c r="H13" s="160">
        <v>-1.508</v>
      </c>
      <c r="I13" s="88">
        <v>-2.6759999999999997</v>
      </c>
      <c r="J13" s="160">
        <v>-2.947</v>
      </c>
      <c r="K13" s="89">
        <v>-2.685</v>
      </c>
      <c r="L13" s="89">
        <v>-2.415</v>
      </c>
      <c r="M13" s="37"/>
      <c r="N13" s="37"/>
    </row>
    <row r="14" spans="1:14" ht="15" customHeight="1">
      <c r="A14" s="10" t="s">
        <v>8</v>
      </c>
      <c r="B14" s="10"/>
      <c r="C14" s="10"/>
      <c r="D14" s="10"/>
      <c r="E14" s="84">
        <f>SUM(E12:E13)</f>
        <v>4.481000000000002</v>
      </c>
      <c r="F14" s="85">
        <f aca="true" t="shared" si="1" ref="F14:L14">SUM(F12:F13)</f>
        <v>1.1819999999999964</v>
      </c>
      <c r="G14" s="84">
        <f>SUM(G12:G13)</f>
        <v>7.3260000000000005</v>
      </c>
      <c r="H14" s="125">
        <f>SUM(H12:H13)</f>
        <v>1.0969999999999969</v>
      </c>
      <c r="I14" s="84">
        <f>SUM(I12:I13)</f>
        <v>3.4330000000000056</v>
      </c>
      <c r="J14" s="125">
        <f>SUM(J12:J13)</f>
        <v>2.7829999999999897</v>
      </c>
      <c r="K14" s="85">
        <f t="shared" si="1"/>
        <v>10.60600000000001</v>
      </c>
      <c r="L14" s="85">
        <f t="shared" si="1"/>
        <v>17.594000000000015</v>
      </c>
      <c r="M14" s="37"/>
      <c r="N14" s="37"/>
    </row>
    <row r="15" spans="1:14" ht="15" customHeight="1">
      <c r="A15" s="28" t="s">
        <v>9</v>
      </c>
      <c r="B15" s="4"/>
      <c r="C15" s="4"/>
      <c r="D15" s="4"/>
      <c r="E15" s="86"/>
      <c r="F15" s="87"/>
      <c r="G15" s="86"/>
      <c r="H15" s="159"/>
      <c r="I15" s="86"/>
      <c r="J15" s="159"/>
      <c r="K15" s="87"/>
      <c r="L15" s="87"/>
      <c r="M15" s="37"/>
      <c r="N15" s="37"/>
    </row>
    <row r="16" spans="1:14" ht="15" customHeight="1">
      <c r="A16" s="29" t="s">
        <v>10</v>
      </c>
      <c r="B16" s="22"/>
      <c r="C16" s="22"/>
      <c r="D16" s="22"/>
      <c r="E16" s="88"/>
      <c r="F16" s="89"/>
      <c r="G16" s="88"/>
      <c r="H16" s="160"/>
      <c r="I16" s="88"/>
      <c r="J16" s="160">
        <v>-0.801</v>
      </c>
      <c r="K16" s="89"/>
      <c r="L16" s="89"/>
      <c r="M16" s="37"/>
      <c r="N16" s="37"/>
    </row>
    <row r="17" spans="1:14" ht="15" customHeight="1">
      <c r="A17" s="10" t="s">
        <v>11</v>
      </c>
      <c r="B17" s="10"/>
      <c r="C17" s="10"/>
      <c r="D17" s="10"/>
      <c r="E17" s="84">
        <f>SUM(E14:E16)</f>
        <v>4.481000000000002</v>
      </c>
      <c r="F17" s="85">
        <f aca="true" t="shared" si="2" ref="F17:L17">SUM(F14:F16)</f>
        <v>1.1819999999999964</v>
      </c>
      <c r="G17" s="84">
        <f>SUM(G14:G16)</f>
        <v>7.3260000000000005</v>
      </c>
      <c r="H17" s="125">
        <f>SUM(H14:H16)</f>
        <v>1.0969999999999969</v>
      </c>
      <c r="I17" s="84">
        <f>SUM(I14:I16)</f>
        <v>3.4330000000000056</v>
      </c>
      <c r="J17" s="125">
        <f>SUM(J14:J16)</f>
        <v>1.9819999999999895</v>
      </c>
      <c r="K17" s="85">
        <f t="shared" si="2"/>
        <v>10.60600000000001</v>
      </c>
      <c r="L17" s="85">
        <f t="shared" si="2"/>
        <v>17.594000000000015</v>
      </c>
      <c r="M17" s="37"/>
      <c r="N17" s="37"/>
    </row>
    <row r="18" spans="1:14" ht="15" customHeight="1">
      <c r="A18" s="28" t="s">
        <v>12</v>
      </c>
      <c r="B18" s="3"/>
      <c r="C18" s="3"/>
      <c r="D18" s="3"/>
      <c r="E18" s="86">
        <v>0.14300000000000002</v>
      </c>
      <c r="F18" s="87">
        <v>0.007000000000000001</v>
      </c>
      <c r="G18" s="86">
        <v>0.189</v>
      </c>
      <c r="H18" s="159">
        <v>0.017</v>
      </c>
      <c r="I18" s="86">
        <v>1.13</v>
      </c>
      <c r="J18" s="159">
        <v>0.606</v>
      </c>
      <c r="K18" s="87">
        <v>0.49500000000000005</v>
      </c>
      <c r="L18" s="87"/>
      <c r="M18" s="37"/>
      <c r="N18" s="37"/>
    </row>
    <row r="19" spans="1:14" ht="15" customHeight="1">
      <c r="A19" s="29" t="s">
        <v>13</v>
      </c>
      <c r="B19" s="22"/>
      <c r="C19" s="22"/>
      <c r="D19" s="22"/>
      <c r="E19" s="88">
        <v>-1.5030000000000003</v>
      </c>
      <c r="F19" s="89">
        <v>-1.453</v>
      </c>
      <c r="G19" s="88">
        <v>-3.077</v>
      </c>
      <c r="H19" s="160">
        <v>-3.064</v>
      </c>
      <c r="I19" s="88">
        <v>-6.009</v>
      </c>
      <c r="J19" s="160">
        <v>-5.438000000000001</v>
      </c>
      <c r="K19" s="89">
        <v>-5.616</v>
      </c>
      <c r="L19" s="89">
        <v>-8.908000000000001</v>
      </c>
      <c r="M19" s="37"/>
      <c r="N19" s="37"/>
    </row>
    <row r="20" spans="1:14" ht="15" customHeight="1">
      <c r="A20" s="10" t="s">
        <v>14</v>
      </c>
      <c r="B20" s="10"/>
      <c r="C20" s="10"/>
      <c r="D20" s="10"/>
      <c r="E20" s="84">
        <f>SUM(E17:E19)</f>
        <v>3.1210000000000013</v>
      </c>
      <c r="F20" s="85">
        <f aca="true" t="shared" si="3" ref="F20:L20">SUM(F17:F19)</f>
        <v>-0.2640000000000038</v>
      </c>
      <c r="G20" s="84">
        <f>SUM(G17:G19)</f>
        <v>4.438000000000001</v>
      </c>
      <c r="H20" s="125">
        <f>SUM(H17:H19)</f>
        <v>-1.9500000000000033</v>
      </c>
      <c r="I20" s="84">
        <f>SUM(I17:I19)</f>
        <v>-1.4459999999999944</v>
      </c>
      <c r="J20" s="125">
        <f>SUM(J17:J19)</f>
        <v>-2.850000000000011</v>
      </c>
      <c r="K20" s="85">
        <f t="shared" si="3"/>
        <v>5.48500000000001</v>
      </c>
      <c r="L20" s="85">
        <f t="shared" si="3"/>
        <v>8.686000000000014</v>
      </c>
      <c r="M20" s="37"/>
      <c r="N20" s="37"/>
    </row>
    <row r="21" spans="1:14" ht="15" customHeight="1">
      <c r="A21" s="28" t="s">
        <v>15</v>
      </c>
      <c r="B21" s="3"/>
      <c r="C21" s="3"/>
      <c r="D21" s="3"/>
      <c r="E21" s="86">
        <v>-0.271</v>
      </c>
      <c r="F21" s="87">
        <v>-0.061</v>
      </c>
      <c r="G21" s="86">
        <v>-0.42100000000000004</v>
      </c>
      <c r="H21" s="159">
        <v>-0.237</v>
      </c>
      <c r="I21" s="86">
        <v>0.04099999999999991</v>
      </c>
      <c r="J21" s="159">
        <v>-0.131</v>
      </c>
      <c r="K21" s="87">
        <v>-2.4530000000000003</v>
      </c>
      <c r="L21" s="87">
        <v>-4.109</v>
      </c>
      <c r="M21" s="37"/>
      <c r="N21" s="37"/>
    </row>
    <row r="22" spans="1:14" ht="15" customHeight="1">
      <c r="A22" s="29" t="s">
        <v>16</v>
      </c>
      <c r="B22" s="24"/>
      <c r="C22" s="24"/>
      <c r="D22" s="24"/>
      <c r="E22" s="88"/>
      <c r="F22" s="89"/>
      <c r="G22" s="88"/>
      <c r="H22" s="160"/>
      <c r="I22" s="88"/>
      <c r="J22" s="160"/>
      <c r="K22" s="89"/>
      <c r="L22" s="89"/>
      <c r="M22" s="37"/>
      <c r="N22" s="37"/>
    </row>
    <row r="23" spans="1:14" ht="15" customHeight="1">
      <c r="A23" s="32" t="s">
        <v>90</v>
      </c>
      <c r="B23" s="11"/>
      <c r="C23" s="11"/>
      <c r="D23" s="11"/>
      <c r="E23" s="84">
        <f>SUM(E20:E22)</f>
        <v>2.8500000000000014</v>
      </c>
      <c r="F23" s="85">
        <f aca="true" t="shared" si="4" ref="F23:L23">SUM(F20:F22)</f>
        <v>-0.3250000000000038</v>
      </c>
      <c r="G23" s="84">
        <f>SUM(G20:G22)</f>
        <v>4.017</v>
      </c>
      <c r="H23" s="125">
        <f>SUM(H20:H22)</f>
        <v>-2.1870000000000034</v>
      </c>
      <c r="I23" s="84">
        <f>SUM(I20:I22)</f>
        <v>-1.4049999999999945</v>
      </c>
      <c r="J23" s="125">
        <f>SUM(J20:J22)</f>
        <v>-2.9810000000000114</v>
      </c>
      <c r="K23" s="85">
        <f t="shared" si="4"/>
        <v>3.03200000000001</v>
      </c>
      <c r="L23" s="85">
        <f t="shared" si="4"/>
        <v>4.577000000000014</v>
      </c>
      <c r="M23" s="37"/>
      <c r="N23" s="37"/>
    </row>
    <row r="24" spans="1:14" ht="15" customHeight="1">
      <c r="A24" s="28" t="s">
        <v>81</v>
      </c>
      <c r="B24" s="3"/>
      <c r="C24" s="3"/>
      <c r="D24" s="3"/>
      <c r="E24" s="86">
        <f aca="true" t="shared" si="5" ref="E24:L24">E23-E25</f>
        <v>2.8500000000000014</v>
      </c>
      <c r="F24" s="87">
        <f t="shared" si="5"/>
        <v>-0.3250000000000038</v>
      </c>
      <c r="G24" s="86">
        <f t="shared" si="5"/>
        <v>4.017</v>
      </c>
      <c r="H24" s="159">
        <f t="shared" si="5"/>
        <v>-2.1870000000000034</v>
      </c>
      <c r="I24" s="86">
        <f>I23-I25</f>
        <v>-1.4049999999999945</v>
      </c>
      <c r="J24" s="159">
        <f t="shared" si="5"/>
        <v>-2.9810000000000114</v>
      </c>
      <c r="K24" s="87">
        <f t="shared" si="5"/>
        <v>3.03200000000001</v>
      </c>
      <c r="L24" s="87">
        <f t="shared" si="5"/>
        <v>4.577000000000014</v>
      </c>
      <c r="M24" s="37"/>
      <c r="N24" s="37"/>
    </row>
    <row r="25" spans="1:14" ht="15" customHeight="1">
      <c r="A25" s="28" t="s">
        <v>88</v>
      </c>
      <c r="B25" s="3"/>
      <c r="C25" s="3"/>
      <c r="D25" s="3"/>
      <c r="E25" s="86"/>
      <c r="F25" s="87"/>
      <c r="G25" s="86"/>
      <c r="H25" s="159"/>
      <c r="I25" s="86"/>
      <c r="J25" s="159"/>
      <c r="K25" s="87"/>
      <c r="L25" s="87"/>
      <c r="M25" s="37"/>
      <c r="N25" s="37"/>
    </row>
    <row r="26" spans="1:14" ht="10.5" customHeight="1">
      <c r="A26" s="3"/>
      <c r="B26" s="3"/>
      <c r="C26" s="3"/>
      <c r="D26" s="3"/>
      <c r="E26" s="86"/>
      <c r="F26" s="47"/>
      <c r="G26" s="86"/>
      <c r="H26" s="159"/>
      <c r="I26" s="86"/>
      <c r="J26" s="47"/>
      <c r="K26" s="47"/>
      <c r="L26" s="47"/>
      <c r="M26" s="37"/>
      <c r="N26" s="37"/>
    </row>
    <row r="27" spans="1:14" ht="15" customHeight="1">
      <c r="A27" s="178" t="s">
        <v>107</v>
      </c>
      <c r="B27" s="179"/>
      <c r="C27" s="179"/>
      <c r="D27" s="179"/>
      <c r="E27" s="188"/>
      <c r="F27" s="181"/>
      <c r="G27" s="188"/>
      <c r="H27" s="189"/>
      <c r="I27" s="188"/>
      <c r="J27" s="181"/>
      <c r="K27" s="181"/>
      <c r="L27" s="181"/>
      <c r="M27" s="37"/>
      <c r="N27" s="37"/>
    </row>
    <row r="28" spans="1:14" ht="15" customHeight="1">
      <c r="A28" s="183" t="s">
        <v>108</v>
      </c>
      <c r="B28" s="184"/>
      <c r="C28" s="184"/>
      <c r="D28" s="184"/>
      <c r="E28" s="190">
        <f>E14-E27</f>
        <v>4.481000000000002</v>
      </c>
      <c r="F28" s="186">
        <f aca="true" t="shared" si="6" ref="F28:L28">F14-F27</f>
        <v>1.1819999999999964</v>
      </c>
      <c r="G28" s="190">
        <f t="shared" si="6"/>
        <v>7.3260000000000005</v>
      </c>
      <c r="H28" s="191">
        <f t="shared" si="6"/>
        <v>1.0969999999999969</v>
      </c>
      <c r="I28" s="190">
        <f t="shared" si="6"/>
        <v>3.4330000000000056</v>
      </c>
      <c r="J28" s="193">
        <f t="shared" si="6"/>
        <v>2.7829999999999897</v>
      </c>
      <c r="K28" s="193">
        <f t="shared" si="6"/>
        <v>10.60600000000001</v>
      </c>
      <c r="L28" s="193">
        <f t="shared" si="6"/>
        <v>17.594000000000015</v>
      </c>
      <c r="M28" s="37"/>
      <c r="N28" s="37"/>
    </row>
    <row r="29" spans="1:14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  <c r="M29" s="37"/>
      <c r="N29" s="37"/>
    </row>
    <row r="30" spans="1:14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L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2008</v>
      </c>
      <c r="M30" s="37"/>
      <c r="N30" s="37"/>
    </row>
    <row r="31" spans="1:14" ht="12.75" customHeight="1">
      <c r="A31" s="59"/>
      <c r="B31" s="59"/>
      <c r="C31" s="60"/>
      <c r="D31" s="57"/>
      <c r="E31" s="78" t="str">
        <f>E$4</f>
        <v>Q2</v>
      </c>
      <c r="F31" s="78" t="str">
        <f>F$4</f>
        <v>Q2</v>
      </c>
      <c r="G31" s="78" t="str">
        <f>G$4</f>
        <v>Q1-2</v>
      </c>
      <c r="H31" s="78" t="str">
        <f>H$4</f>
        <v>Q1-2</v>
      </c>
      <c r="I31" s="78">
        <f>IF(I$4="","",I$4)</f>
      </c>
      <c r="J31" s="78"/>
      <c r="K31" s="78"/>
      <c r="L31" s="78"/>
      <c r="M31" s="37"/>
      <c r="N31" s="37"/>
    </row>
    <row r="32" spans="1:14" s="17" customFormat="1" ht="15" customHeight="1">
      <c r="A32" s="56" t="s">
        <v>79</v>
      </c>
      <c r="B32" s="65"/>
      <c r="C32" s="60"/>
      <c r="D32" s="60"/>
      <c r="E32" s="79">
        <f>IF(E$5=0,"",E$5)</f>
      </c>
      <c r="F32" s="79">
        <f>IF(F$5=0,"",F$5)</f>
      </c>
      <c r="G32" s="79"/>
      <c r="H32" s="79"/>
      <c r="I32" s="79">
        <f>IF(I$5=0,"",I$5)</f>
      </c>
      <c r="J32" s="79">
        <f>IF(J$5=0,"",J$5)</f>
      </c>
      <c r="K32" s="79"/>
      <c r="L32" s="79"/>
      <c r="M32" s="37"/>
      <c r="N32" s="37"/>
    </row>
    <row r="33" spans="5:14" ht="1.5" customHeight="1">
      <c r="E33" s="38"/>
      <c r="F33" s="38"/>
      <c r="G33" s="80"/>
      <c r="H33" s="80"/>
      <c r="I33" s="38"/>
      <c r="J33" s="38"/>
      <c r="K33" s="38"/>
      <c r="L33" s="38"/>
      <c r="M33" s="37"/>
      <c r="N33" s="37"/>
    </row>
    <row r="34" spans="1:14" ht="15" customHeight="1">
      <c r="A34" s="28" t="s">
        <v>17</v>
      </c>
      <c r="B34" s="7"/>
      <c r="C34" s="7"/>
      <c r="D34" s="7"/>
      <c r="E34" s="74"/>
      <c r="F34" s="47"/>
      <c r="G34" s="86">
        <v>56.193999999999996</v>
      </c>
      <c r="H34" s="159">
        <v>56.108</v>
      </c>
      <c r="I34" s="86">
        <v>56.153</v>
      </c>
      <c r="J34" s="159">
        <v>56.155</v>
      </c>
      <c r="K34" s="87">
        <v>56.837</v>
      </c>
      <c r="L34" s="87">
        <v>56.790000000000006</v>
      </c>
      <c r="M34" s="37"/>
      <c r="N34" s="37"/>
    </row>
    <row r="35" spans="1:14" ht="15" customHeight="1">
      <c r="A35" s="28" t="s">
        <v>18</v>
      </c>
      <c r="B35" s="6"/>
      <c r="C35" s="6"/>
      <c r="D35" s="6"/>
      <c r="E35" s="74"/>
      <c r="F35" s="47"/>
      <c r="G35" s="86">
        <v>0.7119999999999997</v>
      </c>
      <c r="H35" s="159">
        <v>0.9490000000000001</v>
      </c>
      <c r="I35" s="86">
        <v>0.7179999999999997</v>
      </c>
      <c r="J35" s="159"/>
      <c r="K35" s="87"/>
      <c r="L35" s="87"/>
      <c r="M35" s="37"/>
      <c r="N35" s="37"/>
    </row>
    <row r="36" spans="1:14" ht="15" customHeight="1">
      <c r="A36" s="28" t="s">
        <v>82</v>
      </c>
      <c r="B36" s="6"/>
      <c r="C36" s="6"/>
      <c r="D36" s="6"/>
      <c r="E36" s="74"/>
      <c r="F36" s="47"/>
      <c r="G36" s="86">
        <v>6.8679999999999986</v>
      </c>
      <c r="H36" s="159">
        <v>6.701999999999995</v>
      </c>
      <c r="I36" s="86">
        <v>6.882999999999999</v>
      </c>
      <c r="J36" s="159">
        <v>8.796999999999997</v>
      </c>
      <c r="K36" s="87">
        <v>9.618000000000002</v>
      </c>
      <c r="L36" s="87">
        <v>8.750000000000004</v>
      </c>
      <c r="M36" s="37"/>
      <c r="N36" s="37"/>
    </row>
    <row r="37" spans="1:14" ht="15" customHeight="1">
      <c r="A37" s="28" t="s">
        <v>19</v>
      </c>
      <c r="B37" s="6"/>
      <c r="C37" s="6"/>
      <c r="D37" s="6"/>
      <c r="E37" s="74"/>
      <c r="F37" s="47"/>
      <c r="G37" s="86"/>
      <c r="H37" s="159"/>
      <c r="I37" s="86"/>
      <c r="J37" s="159"/>
      <c r="K37" s="87"/>
      <c r="L37" s="87"/>
      <c r="M37" s="37"/>
      <c r="N37" s="37"/>
    </row>
    <row r="38" spans="1:14" ht="15" customHeight="1">
      <c r="A38" s="29" t="s">
        <v>20</v>
      </c>
      <c r="B38" s="22"/>
      <c r="C38" s="22"/>
      <c r="D38" s="22"/>
      <c r="E38" s="73"/>
      <c r="F38" s="49"/>
      <c r="G38" s="88">
        <v>2.199</v>
      </c>
      <c r="H38" s="160">
        <v>1.468</v>
      </c>
      <c r="I38" s="88">
        <v>2.209</v>
      </c>
      <c r="J38" s="160">
        <v>1.235</v>
      </c>
      <c r="K38" s="89">
        <v>0.922</v>
      </c>
      <c r="L38" s="89">
        <v>1.85</v>
      </c>
      <c r="M38" s="37"/>
      <c r="N38" s="37"/>
    </row>
    <row r="39" spans="1:14" ht="15" customHeight="1">
      <c r="A39" s="30" t="s">
        <v>21</v>
      </c>
      <c r="B39" s="10"/>
      <c r="C39" s="10"/>
      <c r="D39" s="10"/>
      <c r="E39" s="102">
        <v>0</v>
      </c>
      <c r="F39" s="103">
        <v>0</v>
      </c>
      <c r="G39" s="84">
        <f aca="true" t="shared" si="8" ref="G39:L39">SUM(G34:G38)</f>
        <v>65.97299999999998</v>
      </c>
      <c r="H39" s="125">
        <f t="shared" si="8"/>
        <v>65.22699999999999</v>
      </c>
      <c r="I39" s="84">
        <f t="shared" si="8"/>
        <v>65.963</v>
      </c>
      <c r="J39" s="125">
        <f t="shared" si="8"/>
        <v>66.187</v>
      </c>
      <c r="K39" s="85">
        <f t="shared" si="8"/>
        <v>67.37700000000001</v>
      </c>
      <c r="L39" s="85">
        <f t="shared" si="8"/>
        <v>67.39</v>
      </c>
      <c r="M39" s="37"/>
      <c r="N39" s="37"/>
    </row>
    <row r="40" spans="1:14" ht="15" customHeight="1">
      <c r="A40" s="28" t="s">
        <v>22</v>
      </c>
      <c r="B40" s="3"/>
      <c r="C40" s="3"/>
      <c r="D40" s="3"/>
      <c r="E40" s="74"/>
      <c r="F40" s="47"/>
      <c r="G40" s="86">
        <v>27.400999999999996</v>
      </c>
      <c r="H40" s="159">
        <v>24.111</v>
      </c>
      <c r="I40" s="86">
        <v>24.456</v>
      </c>
      <c r="J40" s="159">
        <v>26.061000000000003</v>
      </c>
      <c r="K40" s="87">
        <v>31.551000000000002</v>
      </c>
      <c r="L40" s="87">
        <v>34.656</v>
      </c>
      <c r="M40" s="37"/>
      <c r="N40" s="37"/>
    </row>
    <row r="41" spans="1:14" ht="15" customHeight="1">
      <c r="A41" s="28" t="s">
        <v>23</v>
      </c>
      <c r="B41" s="3"/>
      <c r="C41" s="3"/>
      <c r="D41" s="3"/>
      <c r="E41" s="74"/>
      <c r="F41" s="47"/>
      <c r="G41" s="86"/>
      <c r="H41" s="159"/>
      <c r="I41" s="86"/>
      <c r="J41" s="159"/>
      <c r="K41" s="87"/>
      <c r="L41" s="87"/>
      <c r="M41" s="37"/>
      <c r="N41" s="37"/>
    </row>
    <row r="42" spans="1:14" ht="15" customHeight="1">
      <c r="A42" s="28" t="s">
        <v>24</v>
      </c>
      <c r="B42" s="3"/>
      <c r="C42" s="3"/>
      <c r="D42" s="3"/>
      <c r="E42" s="74"/>
      <c r="F42" s="47"/>
      <c r="G42" s="86">
        <v>33.779</v>
      </c>
      <c r="H42" s="159">
        <v>29.233</v>
      </c>
      <c r="I42" s="86">
        <v>30.439</v>
      </c>
      <c r="J42" s="159">
        <v>34.421</v>
      </c>
      <c r="K42" s="87">
        <v>35.871</v>
      </c>
      <c r="L42" s="87">
        <v>40.303</v>
      </c>
      <c r="M42" s="37"/>
      <c r="N42" s="37"/>
    </row>
    <row r="43" spans="1:14" ht="15" customHeight="1">
      <c r="A43" s="28" t="s">
        <v>25</v>
      </c>
      <c r="B43" s="3"/>
      <c r="C43" s="3"/>
      <c r="D43" s="3"/>
      <c r="E43" s="74"/>
      <c r="F43" s="47"/>
      <c r="G43" s="86">
        <v>13.301</v>
      </c>
      <c r="H43" s="159">
        <v>10.389</v>
      </c>
      <c r="I43" s="86">
        <v>10.85</v>
      </c>
      <c r="J43" s="159">
        <v>9.165000000000001</v>
      </c>
      <c r="K43" s="87">
        <v>6.9190000000000005</v>
      </c>
      <c r="L43" s="87">
        <v>11.592</v>
      </c>
      <c r="M43" s="37"/>
      <c r="N43" s="37"/>
    </row>
    <row r="44" spans="1:14" ht="15" customHeight="1">
      <c r="A44" s="29" t="s">
        <v>26</v>
      </c>
      <c r="B44" s="22"/>
      <c r="C44" s="22"/>
      <c r="D44" s="22"/>
      <c r="E44" s="73"/>
      <c r="F44" s="49"/>
      <c r="G44" s="88"/>
      <c r="H44" s="160"/>
      <c r="I44" s="88"/>
      <c r="J44" s="160"/>
      <c r="K44" s="89"/>
      <c r="L44" s="89"/>
      <c r="M44" s="37"/>
      <c r="N44" s="37"/>
    </row>
    <row r="45" spans="1:14" ht="15" customHeight="1">
      <c r="A45" s="31" t="s">
        <v>27</v>
      </c>
      <c r="B45" s="19"/>
      <c r="C45" s="19"/>
      <c r="D45" s="19"/>
      <c r="E45" s="104">
        <v>0</v>
      </c>
      <c r="F45" s="105">
        <v>0</v>
      </c>
      <c r="G45" s="94">
        <f aca="true" t="shared" si="9" ref="G45:L45">SUM(G40:G44)</f>
        <v>74.481</v>
      </c>
      <c r="H45" s="126">
        <f t="shared" si="9"/>
        <v>63.733000000000004</v>
      </c>
      <c r="I45" s="94">
        <f t="shared" si="9"/>
        <v>65.74499999999999</v>
      </c>
      <c r="J45" s="126">
        <f t="shared" si="9"/>
        <v>69.647</v>
      </c>
      <c r="K45" s="95">
        <f t="shared" si="9"/>
        <v>74.341</v>
      </c>
      <c r="L45" s="95">
        <f t="shared" si="9"/>
        <v>86.551</v>
      </c>
      <c r="M45" s="37"/>
      <c r="N45" s="37"/>
    </row>
    <row r="46" spans="1:14" ht="15" customHeight="1">
      <c r="A46" s="30" t="s">
        <v>59</v>
      </c>
      <c r="B46" s="9"/>
      <c r="C46" s="9"/>
      <c r="D46" s="9"/>
      <c r="E46" s="102">
        <v>0</v>
      </c>
      <c r="F46" s="103">
        <v>0</v>
      </c>
      <c r="G46" s="84">
        <f>G45+G39</f>
        <v>140.45399999999998</v>
      </c>
      <c r="H46" s="125">
        <f>H45+H39</f>
        <v>128.95999999999998</v>
      </c>
      <c r="I46" s="84">
        <f>I39+I45</f>
        <v>131.70799999999997</v>
      </c>
      <c r="J46" s="125">
        <f>J39+J45</f>
        <v>135.834</v>
      </c>
      <c r="K46" s="85">
        <f>K39+K45</f>
        <v>141.71800000000002</v>
      </c>
      <c r="L46" s="85">
        <f>L39+L45</f>
        <v>153.941</v>
      </c>
      <c r="M46" s="37"/>
      <c r="N46" s="37"/>
    </row>
    <row r="47" spans="1:14" ht="15" customHeight="1">
      <c r="A47" s="28" t="s">
        <v>83</v>
      </c>
      <c r="B47" s="3"/>
      <c r="C47" s="3"/>
      <c r="D47" s="3"/>
      <c r="E47" s="74"/>
      <c r="F47" s="47"/>
      <c r="G47" s="86">
        <v>41.02200000000001</v>
      </c>
      <c r="H47" s="159">
        <v>29.287</v>
      </c>
      <c r="I47" s="86">
        <v>36.075</v>
      </c>
      <c r="J47" s="159">
        <v>34.114000000000004</v>
      </c>
      <c r="K47" s="87">
        <v>34.79</v>
      </c>
      <c r="L47" s="87">
        <v>27.201</v>
      </c>
      <c r="M47" s="37"/>
      <c r="N47" s="37"/>
    </row>
    <row r="48" spans="1:14" ht="15" customHeight="1">
      <c r="A48" s="28" t="s">
        <v>89</v>
      </c>
      <c r="B48" s="3"/>
      <c r="C48" s="3"/>
      <c r="D48" s="3"/>
      <c r="E48" s="74"/>
      <c r="F48" s="47"/>
      <c r="G48" s="86"/>
      <c r="H48" s="159"/>
      <c r="I48" s="86"/>
      <c r="J48" s="159"/>
      <c r="K48" s="87"/>
      <c r="L48" s="87"/>
      <c r="M48" s="37"/>
      <c r="N48" s="37"/>
    </row>
    <row r="49" spans="1:14" ht="15" customHeight="1">
      <c r="A49" s="28" t="s">
        <v>77</v>
      </c>
      <c r="B49" s="3"/>
      <c r="C49" s="3"/>
      <c r="D49" s="3"/>
      <c r="E49" s="74"/>
      <c r="F49" s="47"/>
      <c r="G49" s="86"/>
      <c r="H49" s="159">
        <v>0.16</v>
      </c>
      <c r="I49" s="86">
        <v>-0.027</v>
      </c>
      <c r="J49" s="159">
        <v>-0.317</v>
      </c>
      <c r="K49" s="87">
        <v>-0.461</v>
      </c>
      <c r="L49" s="87"/>
      <c r="M49" s="37"/>
      <c r="N49" s="37"/>
    </row>
    <row r="50" spans="1:14" ht="15" customHeight="1">
      <c r="A50" s="28" t="s">
        <v>29</v>
      </c>
      <c r="B50" s="3"/>
      <c r="C50" s="3"/>
      <c r="D50" s="3"/>
      <c r="E50" s="74"/>
      <c r="F50" s="47"/>
      <c r="G50" s="86">
        <v>1.942</v>
      </c>
      <c r="H50" s="159">
        <v>1.415</v>
      </c>
      <c r="I50" s="86">
        <v>1.438</v>
      </c>
      <c r="J50" s="159">
        <v>0.401</v>
      </c>
      <c r="K50" s="87">
        <v>0.487</v>
      </c>
      <c r="L50" s="87">
        <v>0.264</v>
      </c>
      <c r="M50" s="37"/>
      <c r="N50" s="37"/>
    </row>
    <row r="51" spans="1:14" ht="15" customHeight="1">
      <c r="A51" s="28" t="s">
        <v>30</v>
      </c>
      <c r="B51" s="3"/>
      <c r="C51" s="3"/>
      <c r="D51" s="3"/>
      <c r="E51" s="74"/>
      <c r="F51" s="47"/>
      <c r="G51" s="86">
        <v>67.17500000000001</v>
      </c>
      <c r="H51" s="159">
        <v>76.632</v>
      </c>
      <c r="I51" s="86">
        <v>70.071</v>
      </c>
      <c r="J51" s="159">
        <v>78.021</v>
      </c>
      <c r="K51" s="87">
        <v>81.55100000000002</v>
      </c>
      <c r="L51" s="87">
        <v>92.30300000000001</v>
      </c>
      <c r="M51" s="37"/>
      <c r="N51" s="37"/>
    </row>
    <row r="52" spans="1:14" ht="15" customHeight="1">
      <c r="A52" s="28" t="s">
        <v>31</v>
      </c>
      <c r="B52" s="3"/>
      <c r="C52" s="3"/>
      <c r="D52" s="3"/>
      <c r="E52" s="74"/>
      <c r="F52" s="47"/>
      <c r="G52" s="86">
        <v>28.903999999999996</v>
      </c>
      <c r="H52" s="159">
        <v>19.607</v>
      </c>
      <c r="I52" s="86">
        <v>22.861</v>
      </c>
      <c r="J52" s="159">
        <v>21.68</v>
      </c>
      <c r="K52" s="87">
        <v>23.414</v>
      </c>
      <c r="L52" s="87">
        <v>32.233000000000004</v>
      </c>
      <c r="M52" s="37"/>
      <c r="N52" s="37"/>
    </row>
    <row r="53" spans="1:14" ht="15" customHeight="1">
      <c r="A53" s="28" t="s">
        <v>32</v>
      </c>
      <c r="B53" s="3"/>
      <c r="C53" s="3"/>
      <c r="D53" s="3"/>
      <c r="E53" s="74"/>
      <c r="F53" s="47"/>
      <c r="G53" s="86">
        <v>1.411</v>
      </c>
      <c r="H53" s="159">
        <v>1.859</v>
      </c>
      <c r="I53" s="86">
        <v>1.29</v>
      </c>
      <c r="J53" s="159">
        <v>1.935</v>
      </c>
      <c r="K53" s="87">
        <v>1.937</v>
      </c>
      <c r="L53" s="87">
        <v>1.9400000000000002</v>
      </c>
      <c r="M53" s="37"/>
      <c r="N53" s="37"/>
    </row>
    <row r="54" spans="1:14" ht="15" customHeight="1">
      <c r="A54" s="29" t="s">
        <v>84</v>
      </c>
      <c r="B54" s="22"/>
      <c r="C54" s="22"/>
      <c r="D54" s="22"/>
      <c r="E54" s="73"/>
      <c r="F54" s="49"/>
      <c r="G54" s="88"/>
      <c r="H54" s="160"/>
      <c r="I54" s="88"/>
      <c r="J54" s="160"/>
      <c r="K54" s="89"/>
      <c r="L54" s="89"/>
      <c r="M54" s="37"/>
      <c r="N54" s="37"/>
    </row>
    <row r="55" spans="1:14" ht="15" customHeight="1">
      <c r="A55" s="30" t="s">
        <v>76</v>
      </c>
      <c r="B55" s="9"/>
      <c r="C55" s="9"/>
      <c r="D55" s="9"/>
      <c r="E55" s="102">
        <v>0</v>
      </c>
      <c r="F55" s="103">
        <v>0</v>
      </c>
      <c r="G55" s="84">
        <f aca="true" t="shared" si="10" ref="G55:L55">SUM(G47:G54)</f>
        <v>140.454</v>
      </c>
      <c r="H55" s="125">
        <f t="shared" si="10"/>
        <v>128.96</v>
      </c>
      <c r="I55" s="84">
        <f t="shared" si="10"/>
        <v>131.708</v>
      </c>
      <c r="J55" s="125">
        <f t="shared" si="10"/>
        <v>135.834</v>
      </c>
      <c r="K55" s="85">
        <f t="shared" si="10"/>
        <v>141.71800000000002</v>
      </c>
      <c r="L55" s="85">
        <f t="shared" si="10"/>
        <v>153.94100000000003</v>
      </c>
      <c r="M55" s="37"/>
      <c r="N55" s="37"/>
    </row>
    <row r="56" spans="1:12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</row>
    <row r="57" spans="1:12" ht="12.75" customHeight="1">
      <c r="A57" s="66"/>
      <c r="B57" s="55"/>
      <c r="C57" s="57"/>
      <c r="D57" s="57"/>
      <c r="E57" s="58">
        <f>E$3</f>
        <v>2012</v>
      </c>
      <c r="F57" s="58">
        <f aca="true" t="shared" si="11" ref="F57:L57">F$3</f>
        <v>2011</v>
      </c>
      <c r="G57" s="58">
        <f t="shared" si="11"/>
        <v>2012</v>
      </c>
      <c r="H57" s="58">
        <f t="shared" si="11"/>
        <v>2011</v>
      </c>
      <c r="I57" s="58">
        <f t="shared" si="11"/>
        <v>2011</v>
      </c>
      <c r="J57" s="58">
        <f t="shared" si="11"/>
        <v>2010</v>
      </c>
      <c r="K57" s="58">
        <f t="shared" si="11"/>
        <v>2009</v>
      </c>
      <c r="L57" s="58">
        <f t="shared" si="11"/>
        <v>2008</v>
      </c>
    </row>
    <row r="58" spans="1:12" ht="12.75" customHeight="1">
      <c r="A58" s="59"/>
      <c r="B58" s="59"/>
      <c r="C58" s="57"/>
      <c r="D58" s="57"/>
      <c r="E58" s="78" t="str">
        <f>E$4</f>
        <v>Q2</v>
      </c>
      <c r="F58" s="78" t="str">
        <f>F$4</f>
        <v>Q2</v>
      </c>
      <c r="G58" s="78" t="str">
        <f>G$4</f>
        <v>Q1-2</v>
      </c>
      <c r="H58" s="78" t="str">
        <f>H$4</f>
        <v>Q1-2</v>
      </c>
      <c r="I58" s="78">
        <f>IF(I$4="","",I$4)</f>
      </c>
      <c r="J58" s="78"/>
      <c r="K58" s="78"/>
      <c r="L58" s="78"/>
    </row>
    <row r="59" spans="1:12" s="17" customFormat="1" ht="15" customHeight="1">
      <c r="A59" s="66" t="s">
        <v>80</v>
      </c>
      <c r="B59" s="65"/>
      <c r="C59" s="60"/>
      <c r="D59" s="60"/>
      <c r="E59" s="79">
        <f>IF(E$5=0,"",E$5)</f>
      </c>
      <c r="F59" s="79"/>
      <c r="G59" s="79"/>
      <c r="H59" s="79"/>
      <c r="I59" s="79">
        <f>IF(I$5=0,"",I$5)</f>
      </c>
      <c r="J59" s="79"/>
      <c r="K59" s="79"/>
      <c r="L59" s="79"/>
    </row>
    <row r="60" spans="5:12" ht="1.5" customHeight="1">
      <c r="E60" s="38"/>
      <c r="F60" s="38"/>
      <c r="G60" s="80"/>
      <c r="H60" s="80"/>
      <c r="I60" s="38"/>
      <c r="J60" s="38"/>
      <c r="K60" s="38"/>
      <c r="L60" s="38"/>
    </row>
    <row r="61" spans="1:12" ht="24.75" customHeight="1">
      <c r="A61" s="198" t="s">
        <v>33</v>
      </c>
      <c r="B61" s="198"/>
      <c r="C61" s="8"/>
      <c r="D61" s="8"/>
      <c r="E61" s="90">
        <v>3.3109999999999995</v>
      </c>
      <c r="F61" s="91">
        <v>0.20999999999999974</v>
      </c>
      <c r="G61" s="90">
        <v>5.2589999999999995</v>
      </c>
      <c r="H61" s="161">
        <v>-0.34799999999999986</v>
      </c>
      <c r="I61" s="90">
        <v>1.2650000000000003</v>
      </c>
      <c r="J61" s="161">
        <v>0.979</v>
      </c>
      <c r="K61" s="91">
        <v>6.606</v>
      </c>
      <c r="L61" s="91"/>
    </row>
    <row r="62" spans="1:12" ht="15" customHeight="1">
      <c r="A62" s="200" t="s">
        <v>34</v>
      </c>
      <c r="B62" s="200"/>
      <c r="C62" s="23"/>
      <c r="D62" s="23"/>
      <c r="E62" s="88">
        <v>-2.7119999999999997</v>
      </c>
      <c r="F62" s="89">
        <v>0.6310000000000004</v>
      </c>
      <c r="G62" s="88">
        <v>1.1180000000000003</v>
      </c>
      <c r="H62" s="160">
        <v>3.5999999999999996</v>
      </c>
      <c r="I62" s="88">
        <v>3.2760000000000002</v>
      </c>
      <c r="J62" s="160">
        <v>4.862</v>
      </c>
      <c r="K62" s="89">
        <v>0.9180000000000006</v>
      </c>
      <c r="L62" s="89"/>
    </row>
    <row r="63" spans="1:12" ht="16.5" customHeight="1">
      <c r="A63" s="201" t="s">
        <v>35</v>
      </c>
      <c r="B63" s="201"/>
      <c r="C63" s="25"/>
      <c r="D63" s="25"/>
      <c r="E63" s="84">
        <f aca="true" t="shared" si="12" ref="E63:K63">SUM(E61:E62)</f>
        <v>0.5989999999999998</v>
      </c>
      <c r="F63" s="85">
        <f t="shared" si="12"/>
        <v>0.8410000000000002</v>
      </c>
      <c r="G63" s="175">
        <f t="shared" si="12"/>
        <v>6.377</v>
      </c>
      <c r="H63" s="176">
        <f t="shared" si="12"/>
        <v>3.252</v>
      </c>
      <c r="I63" s="84">
        <f t="shared" si="12"/>
        <v>4.541</v>
      </c>
      <c r="J63" s="125">
        <f t="shared" si="12"/>
        <v>5.841</v>
      </c>
      <c r="K63" s="125">
        <f t="shared" si="12"/>
        <v>7.524000000000001</v>
      </c>
      <c r="L63" s="85" t="s">
        <v>58</v>
      </c>
    </row>
    <row r="64" spans="1:12" ht="15" customHeight="1">
      <c r="A64" s="198" t="s">
        <v>85</v>
      </c>
      <c r="B64" s="198"/>
      <c r="C64" s="3"/>
      <c r="D64" s="3"/>
      <c r="E64" s="86">
        <v>-0.6920000000000001</v>
      </c>
      <c r="F64" s="87">
        <v>-0.12099999999999997</v>
      </c>
      <c r="G64" s="86">
        <v>-1.058</v>
      </c>
      <c r="H64" s="159">
        <v>-0.44899999999999995</v>
      </c>
      <c r="I64" s="86">
        <v>-1.126</v>
      </c>
      <c r="J64" s="159">
        <v>-1.58</v>
      </c>
      <c r="K64" s="87">
        <v>-2.58</v>
      </c>
      <c r="L64" s="87"/>
    </row>
    <row r="65" spans="1:12" ht="15" customHeight="1">
      <c r="A65" s="200" t="s">
        <v>86</v>
      </c>
      <c r="B65" s="200"/>
      <c r="C65" s="22"/>
      <c r="D65" s="22"/>
      <c r="E65" s="88">
        <v>0.031</v>
      </c>
      <c r="F65" s="89">
        <v>-0.044</v>
      </c>
      <c r="G65" s="88">
        <v>0.031</v>
      </c>
      <c r="H65" s="160"/>
      <c r="I65" s="88"/>
      <c r="J65" s="160"/>
      <c r="K65" s="89"/>
      <c r="L65" s="89"/>
    </row>
    <row r="66" spans="1:12" s="42" customFormat="1" ht="16.5" customHeight="1">
      <c r="A66" s="140" t="s">
        <v>87</v>
      </c>
      <c r="B66" s="140"/>
      <c r="C66" s="26"/>
      <c r="D66" s="26"/>
      <c r="E66" s="84">
        <f aca="true" t="shared" si="13" ref="E66:K66">SUM(E63:E65)</f>
        <v>-0.062000000000000305</v>
      </c>
      <c r="F66" s="85">
        <f t="shared" si="13"/>
        <v>0.6760000000000002</v>
      </c>
      <c r="G66" s="175">
        <f t="shared" si="13"/>
        <v>5.35</v>
      </c>
      <c r="H66" s="176">
        <f t="shared" si="13"/>
        <v>2.803</v>
      </c>
      <c r="I66" s="84">
        <f t="shared" si="13"/>
        <v>3.4150000000000005</v>
      </c>
      <c r="J66" s="125">
        <f t="shared" si="13"/>
        <v>4.261</v>
      </c>
      <c r="K66" s="125">
        <f t="shared" si="13"/>
        <v>4.944000000000001</v>
      </c>
      <c r="L66" s="52" t="s">
        <v>58</v>
      </c>
    </row>
    <row r="67" spans="1:12" ht="15" customHeight="1">
      <c r="A67" s="200" t="s">
        <v>36</v>
      </c>
      <c r="B67" s="200"/>
      <c r="C67" s="27"/>
      <c r="D67" s="27"/>
      <c r="E67" s="88"/>
      <c r="F67" s="89"/>
      <c r="G67" s="88"/>
      <c r="H67" s="160"/>
      <c r="I67" s="88"/>
      <c r="J67" s="160"/>
      <c r="K67" s="89"/>
      <c r="L67" s="89"/>
    </row>
    <row r="68" spans="1:12" ht="16.5" customHeight="1">
      <c r="A68" s="201" t="s">
        <v>37</v>
      </c>
      <c r="B68" s="201"/>
      <c r="C68" s="9"/>
      <c r="D68" s="9"/>
      <c r="E68" s="84">
        <f aca="true" t="shared" si="14" ref="E68:K68">SUM(E66:E67)</f>
        <v>-0.062000000000000305</v>
      </c>
      <c r="F68" s="85">
        <f t="shared" si="14"/>
        <v>0.6760000000000002</v>
      </c>
      <c r="G68" s="175">
        <f t="shared" si="14"/>
        <v>5.35</v>
      </c>
      <c r="H68" s="176">
        <f t="shared" si="14"/>
        <v>2.803</v>
      </c>
      <c r="I68" s="84">
        <f t="shared" si="14"/>
        <v>3.4150000000000005</v>
      </c>
      <c r="J68" s="125">
        <f t="shared" si="14"/>
        <v>4.261</v>
      </c>
      <c r="K68" s="125">
        <f t="shared" si="14"/>
        <v>4.944000000000001</v>
      </c>
      <c r="L68" s="85" t="s">
        <v>58</v>
      </c>
    </row>
    <row r="69" spans="1:12" ht="15" customHeight="1">
      <c r="A69" s="198" t="s">
        <v>38</v>
      </c>
      <c r="B69" s="198"/>
      <c r="C69" s="3"/>
      <c r="D69" s="3"/>
      <c r="E69" s="86">
        <v>0.08499999999999996</v>
      </c>
      <c r="F69" s="87">
        <v>0.5759999999999996</v>
      </c>
      <c r="G69" s="86">
        <v>-3.185</v>
      </c>
      <c r="H69" s="159">
        <v>-1.379</v>
      </c>
      <c r="I69" s="86">
        <v>-7.73</v>
      </c>
      <c r="J69" s="159">
        <v>-4.0200000000000005</v>
      </c>
      <c r="K69" s="87">
        <v>-10.912</v>
      </c>
      <c r="L69" s="87"/>
    </row>
    <row r="70" spans="1:12" ht="15" customHeight="1">
      <c r="A70" s="198" t="s">
        <v>39</v>
      </c>
      <c r="B70" s="198"/>
      <c r="C70" s="3"/>
      <c r="D70" s="3"/>
      <c r="E70" s="86"/>
      <c r="F70" s="87"/>
      <c r="G70" s="86"/>
      <c r="H70" s="159"/>
      <c r="I70" s="86"/>
      <c r="J70" s="159"/>
      <c r="K70" s="87"/>
      <c r="L70" s="87"/>
    </row>
    <row r="71" spans="1:12" ht="15" customHeight="1">
      <c r="A71" s="198" t="s">
        <v>40</v>
      </c>
      <c r="B71" s="198"/>
      <c r="C71" s="3"/>
      <c r="D71" s="3"/>
      <c r="E71" s="86"/>
      <c r="F71" s="87"/>
      <c r="G71" s="86"/>
      <c r="H71" s="159"/>
      <c r="I71" s="86"/>
      <c r="J71" s="159"/>
      <c r="K71" s="87"/>
      <c r="L71" s="87"/>
    </row>
    <row r="72" spans="1:12" ht="15" customHeight="1">
      <c r="A72" s="200" t="s">
        <v>41</v>
      </c>
      <c r="B72" s="200"/>
      <c r="C72" s="22"/>
      <c r="D72" s="22"/>
      <c r="E72" s="88"/>
      <c r="F72" s="89"/>
      <c r="G72" s="88"/>
      <c r="H72" s="160"/>
      <c r="I72" s="88">
        <v>6</v>
      </c>
      <c r="J72" s="160">
        <v>1.3710000000000004</v>
      </c>
      <c r="K72" s="89"/>
      <c r="L72" s="89"/>
    </row>
    <row r="73" spans="1:12" ht="16.5" customHeight="1">
      <c r="A73" s="33" t="s">
        <v>42</v>
      </c>
      <c r="B73" s="33"/>
      <c r="C73" s="20"/>
      <c r="D73" s="20"/>
      <c r="E73" s="96">
        <f aca="true" t="shared" si="15" ref="E73:K73">SUM(E69:E72)</f>
        <v>0.08499999999999996</v>
      </c>
      <c r="F73" s="97">
        <f t="shared" si="15"/>
        <v>0.5759999999999996</v>
      </c>
      <c r="G73" s="94">
        <f t="shared" si="15"/>
        <v>-3.185</v>
      </c>
      <c r="H73" s="126">
        <f t="shared" si="15"/>
        <v>-1.379</v>
      </c>
      <c r="I73" s="96">
        <f t="shared" si="15"/>
        <v>-1.7300000000000004</v>
      </c>
      <c r="J73" s="129">
        <f t="shared" si="15"/>
        <v>-2.649</v>
      </c>
      <c r="K73" s="129">
        <f t="shared" si="15"/>
        <v>-10.912</v>
      </c>
      <c r="L73" s="97" t="s">
        <v>58</v>
      </c>
    </row>
    <row r="74" spans="1:12" ht="16.5" customHeight="1">
      <c r="A74" s="201" t="s">
        <v>43</v>
      </c>
      <c r="B74" s="201"/>
      <c r="C74" s="9"/>
      <c r="D74" s="9"/>
      <c r="E74" s="84">
        <f>SUM(E73+E68)</f>
        <v>0.02299999999999966</v>
      </c>
      <c r="F74" s="85">
        <f>F73+F68</f>
        <v>1.2519999999999998</v>
      </c>
      <c r="G74" s="175">
        <f>SUM(G73+G68)</f>
        <v>2.1649999999999996</v>
      </c>
      <c r="H74" s="176">
        <f>SUM(H73+H68)</f>
        <v>1.424</v>
      </c>
      <c r="I74" s="84">
        <f>SUM(I73+I68)</f>
        <v>1.685</v>
      </c>
      <c r="J74" s="125">
        <f>SUM(J73+J68)</f>
        <v>1.612</v>
      </c>
      <c r="K74" s="125">
        <f>SUM(K73+K68)</f>
        <v>-5.968</v>
      </c>
      <c r="L74" s="85" t="s">
        <v>58</v>
      </c>
    </row>
    <row r="75" spans="1:12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</row>
    <row r="76" spans="1:12" ht="12.75" customHeight="1">
      <c r="A76" s="66"/>
      <c r="B76" s="55"/>
      <c r="C76" s="57"/>
      <c r="D76" s="57"/>
      <c r="E76" s="58">
        <f>E$3</f>
        <v>2012</v>
      </c>
      <c r="F76" s="58">
        <f aca="true" t="shared" si="16" ref="F76:L76">F$3</f>
        <v>2011</v>
      </c>
      <c r="G76" s="58">
        <f>G$3</f>
        <v>2012</v>
      </c>
      <c r="H76" s="58">
        <f>H$3</f>
        <v>2011</v>
      </c>
      <c r="I76" s="58">
        <f t="shared" si="16"/>
        <v>2011</v>
      </c>
      <c r="J76" s="58">
        <f t="shared" si="16"/>
        <v>2010</v>
      </c>
      <c r="K76" s="58">
        <f t="shared" si="16"/>
        <v>2009</v>
      </c>
      <c r="L76" s="58">
        <f t="shared" si="16"/>
        <v>2008</v>
      </c>
    </row>
    <row r="77" spans="1:12" ht="12.75" customHeight="1">
      <c r="A77" s="59"/>
      <c r="B77" s="59"/>
      <c r="C77" s="57"/>
      <c r="D77" s="57"/>
      <c r="E77" s="58" t="str">
        <f>E$4</f>
        <v>Q2</v>
      </c>
      <c r="F77" s="58" t="str">
        <f>F$4</f>
        <v>Q2</v>
      </c>
      <c r="G77" s="58" t="str">
        <f>G$4</f>
        <v>Q1-2</v>
      </c>
      <c r="H77" s="58" t="str">
        <f>H$4</f>
        <v>Q1-2</v>
      </c>
      <c r="I77" s="58">
        <f>IF(I$4="","",I$4)</f>
      </c>
      <c r="J77" s="58"/>
      <c r="K77" s="58"/>
      <c r="L77" s="58"/>
    </row>
    <row r="78" spans="1:12" s="17" customFormat="1" ht="15" customHeight="1">
      <c r="A78" s="66" t="s">
        <v>56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/>
    </row>
    <row r="79" ht="1.5" customHeight="1"/>
    <row r="80" spans="1:12" ht="15" customHeight="1">
      <c r="A80" s="198" t="s">
        <v>44</v>
      </c>
      <c r="B80" s="198"/>
      <c r="C80" s="6"/>
      <c r="D80" s="6"/>
      <c r="E80" s="67">
        <f>IF(E7=0,"-",IF(E14=0,"-",(E14/E7))*100)</f>
        <v>11.798004265290544</v>
      </c>
      <c r="F80" s="53">
        <f>IF(F14=0,"-",IF(F7=0,"-",F14/F7))*100</f>
        <v>4.066047471620215</v>
      </c>
      <c r="G80" s="67">
        <f>IF(G7=0,"",IF(G14=0,"",(G14/G7))*100)</f>
        <v>9.889976375295308</v>
      </c>
      <c r="H80" s="109">
        <f>IF(H7=0,"",IF(H14=0,"",(H14/H7))*100)</f>
        <v>1.9563434033598404</v>
      </c>
      <c r="I80" s="106">
        <f>IF(I14=0,"-",IF(I7=0,"-",I14/I7))*100</f>
        <v>2.888660765373099</v>
      </c>
      <c r="J80" s="162">
        <f>IF(J14=0,"-",IF(J7=0,"-",J14/J7))*100</f>
        <v>2.1351029958955</v>
      </c>
      <c r="K80" s="53">
        <f>IF(K14=0,"-",IF(K7=0,"-",K14/K7)*100)</f>
        <v>7.536203049725019</v>
      </c>
      <c r="L80" s="53">
        <f>IF(L14=0,"-",IF(L7=0,"-",L14/L7)*100)</f>
        <v>11.063112687303901</v>
      </c>
    </row>
    <row r="81" spans="1:12" ht="15" customHeight="1">
      <c r="A81" s="198" t="s">
        <v>45</v>
      </c>
      <c r="B81" s="198"/>
      <c r="C81" s="6"/>
      <c r="D81" s="6"/>
      <c r="E81" s="67">
        <f aca="true" t="shared" si="17" ref="E81:K81">IF(E20=0,"-",IF(E7=0,"-",E20/E7)*100)</f>
        <v>8.217266528000845</v>
      </c>
      <c r="F81" s="53">
        <f t="shared" si="17"/>
        <v>-0.908152734778135</v>
      </c>
      <c r="G81" s="67">
        <f>IF(G20=0,"-",IF(G7=0,"-",G20/G7)*100)</f>
        <v>5.9912251096861295</v>
      </c>
      <c r="H81" s="109">
        <f t="shared" si="17"/>
        <v>-3.477547526482868</v>
      </c>
      <c r="I81" s="67">
        <f>IF(I20=0,"-",IF(I7=0,"-",I20/I7)*100)</f>
        <v>-1.2167210797347736</v>
      </c>
      <c r="J81" s="109">
        <f t="shared" si="17"/>
        <v>-2.1865050443055054</v>
      </c>
      <c r="K81" s="53">
        <f t="shared" si="17"/>
        <v>3.897423508178557</v>
      </c>
      <c r="L81" s="53">
        <f>IF(L20=0,"-",IF(L7=0,"-",L20/L7)*100)</f>
        <v>5.461759509032725</v>
      </c>
    </row>
    <row r="82" spans="1:12" ht="15" customHeight="1">
      <c r="A82" s="198" t="s">
        <v>46</v>
      </c>
      <c r="B82" s="198"/>
      <c r="C82" s="7"/>
      <c r="D82" s="7"/>
      <c r="E82" s="67" t="s">
        <v>58</v>
      </c>
      <c r="F82" s="54" t="s">
        <v>58</v>
      </c>
      <c r="G82" s="67" t="s">
        <v>58</v>
      </c>
      <c r="H82" s="109" t="s">
        <v>58</v>
      </c>
      <c r="I82" s="67">
        <f>IF((I47=0),"-",(I24/((I47+J47)/2)*100))</f>
        <v>-4.003476328199559</v>
      </c>
      <c r="J82" s="109">
        <f>IF((J47=0),"-",(J24/((J47+K47)/2)*100))</f>
        <v>-8.65261813537679</v>
      </c>
      <c r="K82" s="53">
        <f>IF((K47=0),"-",(K24/((K47+L47)/2)*100))</f>
        <v>9.782065138487877</v>
      </c>
      <c r="L82" s="53" t="s">
        <v>75</v>
      </c>
    </row>
    <row r="83" spans="1:12" ht="15" customHeight="1">
      <c r="A83" s="198" t="s">
        <v>47</v>
      </c>
      <c r="B83" s="198"/>
      <c r="C83" s="7"/>
      <c r="D83" s="7"/>
      <c r="E83" s="67" t="s">
        <v>58</v>
      </c>
      <c r="F83" s="54" t="s">
        <v>58</v>
      </c>
      <c r="G83" s="67" t="s">
        <v>58</v>
      </c>
      <c r="H83" s="109" t="s">
        <v>58</v>
      </c>
      <c r="I83" s="67">
        <f>IF((I47=0),"-",((I17+I18)/((I47+I48+I49+I51+J47+J48+J49+J51)/2)*100))</f>
        <v>4.187448666357714</v>
      </c>
      <c r="J83" s="109">
        <f>IF((J47=0),"-",((J17+J18)/((J47+J48+J49+J51+K47+K48+K49+K51)/2)*100))</f>
        <v>2.273186413582894</v>
      </c>
      <c r="K83" s="54">
        <f>IF((K47=0),"-",((K17+K18)/((K47+K48+K49+K51+L47+L48+L49+L51)/2)*100))</f>
        <v>9.432246881691201</v>
      </c>
      <c r="L83" s="54" t="s">
        <v>58</v>
      </c>
    </row>
    <row r="84" spans="1:12" ht="15" customHeight="1">
      <c r="A84" s="198" t="s">
        <v>48</v>
      </c>
      <c r="B84" s="198"/>
      <c r="C84" s="6"/>
      <c r="D84" s="6"/>
      <c r="E84" s="71" t="s">
        <v>58</v>
      </c>
      <c r="F84" s="100" t="s">
        <v>58</v>
      </c>
      <c r="G84" s="71">
        <f aca="true" t="shared" si="18" ref="G84:L84">IF(G47=0,"-",((G47+G48)/G55*100))</f>
        <v>29.20671536588492</v>
      </c>
      <c r="H84" s="111">
        <f t="shared" si="18"/>
        <v>22.71014267990074</v>
      </c>
      <c r="I84" s="71">
        <f t="shared" si="18"/>
        <v>27.390135754851645</v>
      </c>
      <c r="J84" s="111">
        <f t="shared" si="18"/>
        <v>25.114477965752318</v>
      </c>
      <c r="K84" s="100">
        <f t="shared" si="18"/>
        <v>24.548751746426</v>
      </c>
      <c r="L84" s="100">
        <f t="shared" si="18"/>
        <v>17.669756595059145</v>
      </c>
    </row>
    <row r="85" spans="1:12" ht="15" customHeight="1">
      <c r="A85" s="198" t="s">
        <v>49</v>
      </c>
      <c r="B85" s="198"/>
      <c r="C85" s="6"/>
      <c r="D85" s="6"/>
      <c r="E85" s="69" t="s">
        <v>58</v>
      </c>
      <c r="F85" s="35" t="s">
        <v>58</v>
      </c>
      <c r="G85" s="69">
        <f aca="true" t="shared" si="19" ref="G85:L85">IF((G51+G49-G43-G41-G37)=0,"-",(G51+G49-G43-G41-G37))</f>
        <v>53.87400000000001</v>
      </c>
      <c r="H85" s="113">
        <f t="shared" si="19"/>
        <v>66.403</v>
      </c>
      <c r="I85" s="69">
        <f t="shared" si="19"/>
        <v>59.193999999999996</v>
      </c>
      <c r="J85" s="113">
        <f t="shared" si="19"/>
        <v>68.539</v>
      </c>
      <c r="K85" s="35">
        <f t="shared" si="19"/>
        <v>74.17100000000002</v>
      </c>
      <c r="L85" s="35">
        <f t="shared" si="19"/>
        <v>80.71100000000001</v>
      </c>
    </row>
    <row r="86" spans="1:12" ht="15" customHeight="1">
      <c r="A86" s="198" t="s">
        <v>50</v>
      </c>
      <c r="B86" s="198"/>
      <c r="C86" s="3"/>
      <c r="D86" s="3"/>
      <c r="E86" s="67" t="s">
        <v>58</v>
      </c>
      <c r="F86" s="2" t="s">
        <v>58</v>
      </c>
      <c r="G86" s="67">
        <f aca="true" t="shared" si="20" ref="G86:L86">IF((G47=0),"-",((G51+G49)/(G47+G48)))</f>
        <v>1.637535956316123</v>
      </c>
      <c r="H86" s="109">
        <f t="shared" si="20"/>
        <v>2.6220507392358385</v>
      </c>
      <c r="I86" s="67">
        <f t="shared" si="20"/>
        <v>1.9416216216216213</v>
      </c>
      <c r="J86" s="109">
        <f t="shared" si="20"/>
        <v>2.277774520724629</v>
      </c>
      <c r="K86" s="2">
        <f t="shared" si="20"/>
        <v>2.3308421960333434</v>
      </c>
      <c r="L86" s="2">
        <f t="shared" si="20"/>
        <v>3.3933678908863647</v>
      </c>
    </row>
    <row r="87" spans="1:12" ht="15" customHeight="1">
      <c r="A87" s="200" t="s">
        <v>51</v>
      </c>
      <c r="B87" s="200"/>
      <c r="C87" s="22"/>
      <c r="D87" s="22"/>
      <c r="E87" s="70" t="s">
        <v>58</v>
      </c>
      <c r="F87" s="18" t="s">
        <v>58</v>
      </c>
      <c r="G87" s="70" t="s">
        <v>58</v>
      </c>
      <c r="H87" s="163" t="s">
        <v>58</v>
      </c>
      <c r="I87" s="70">
        <v>608</v>
      </c>
      <c r="J87" s="163">
        <v>626</v>
      </c>
      <c r="K87" s="18">
        <v>623</v>
      </c>
      <c r="L87" s="18">
        <v>641</v>
      </c>
    </row>
    <row r="88" spans="1:12" ht="15" customHeight="1">
      <c r="A88" s="131" t="s">
        <v>97</v>
      </c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</row>
    <row r="89" spans="1:12" ht="15">
      <c r="A89" s="132"/>
      <c r="B89" s="132"/>
      <c r="C89" s="132"/>
      <c r="D89" s="132"/>
      <c r="E89" s="133"/>
      <c r="F89" s="133"/>
      <c r="G89" s="132"/>
      <c r="H89" s="132"/>
      <c r="I89" s="133"/>
      <c r="J89" s="133"/>
      <c r="K89" s="133"/>
      <c r="L89" s="133"/>
    </row>
    <row r="90" spans="1:12" ht="15">
      <c r="A90" s="132"/>
      <c r="B90" s="132"/>
      <c r="C90" s="132"/>
      <c r="D90" s="132"/>
      <c r="E90" s="133"/>
      <c r="F90" s="133"/>
      <c r="G90" s="132"/>
      <c r="H90" s="132"/>
      <c r="I90" s="133"/>
      <c r="J90" s="133"/>
      <c r="K90" s="133"/>
      <c r="L90" s="133"/>
    </row>
    <row r="91" spans="1:12" ht="15">
      <c r="A91" s="21"/>
      <c r="B91" s="21"/>
      <c r="C91" s="21"/>
      <c r="D91" s="21"/>
      <c r="E91" s="21"/>
      <c r="F91" s="21"/>
      <c r="G91" s="45"/>
      <c r="H91" s="45"/>
      <c r="I91" s="21"/>
      <c r="J91" s="21"/>
      <c r="K91" s="21"/>
      <c r="L91" s="21"/>
    </row>
    <row r="92" spans="1:12" ht="15">
      <c r="A92" s="21"/>
      <c r="B92" s="21"/>
      <c r="C92" s="21"/>
      <c r="D92" s="21"/>
      <c r="E92" s="21"/>
      <c r="F92" s="21"/>
      <c r="G92" s="45"/>
      <c r="H92" s="45"/>
      <c r="I92" s="21"/>
      <c r="J92" s="21"/>
      <c r="K92" s="21"/>
      <c r="L92" s="21"/>
    </row>
    <row r="93" spans="1:12" ht="15">
      <c r="A93" s="21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</row>
    <row r="94" spans="1:12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</row>
    <row r="95" spans="1:12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</row>
    <row r="96" spans="1:12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</row>
    <row r="97" spans="1:12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</row>
    <row r="98" spans="1:12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</row>
    <row r="99" spans="1:12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</row>
    <row r="100" spans="1:12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</row>
    <row r="101" spans="1:12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</row>
    <row r="102" spans="1:12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</row>
  </sheetData>
  <sheetProtection/>
  <mergeCells count="21">
    <mergeCell ref="A86:B86"/>
    <mergeCell ref="A87:B87"/>
    <mergeCell ref="A81:B81"/>
    <mergeCell ref="A82:B82"/>
    <mergeCell ref="A84:B84"/>
    <mergeCell ref="A85:B85"/>
    <mergeCell ref="A83:B83"/>
    <mergeCell ref="A1:L1"/>
    <mergeCell ref="A61:B61"/>
    <mergeCell ref="A62:B62"/>
    <mergeCell ref="A63:B63"/>
    <mergeCell ref="A64:B64"/>
    <mergeCell ref="A72:B72"/>
    <mergeCell ref="A74:B74"/>
    <mergeCell ref="A80:B80"/>
    <mergeCell ref="A65:B65"/>
    <mergeCell ref="A67:B67"/>
    <mergeCell ref="A68:B68"/>
    <mergeCell ref="A69:B69"/>
    <mergeCell ref="A70:B70"/>
    <mergeCell ref="A71:B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ExOpen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Leffler</dc:creator>
  <cp:keywords/>
  <dc:description/>
  <cp:lastModifiedBy>Maria Glifberg</cp:lastModifiedBy>
  <cp:lastPrinted>2012-08-14T14:05:26Z</cp:lastPrinted>
  <dcterms:created xsi:type="dcterms:W3CDTF">2009-05-12T14:09:20Z</dcterms:created>
  <dcterms:modified xsi:type="dcterms:W3CDTF">2012-08-15T08:00:05Z</dcterms:modified>
  <cp:category/>
  <cp:version/>
  <cp:contentType/>
  <cp:contentStatus/>
</cp:coreProperties>
</file>